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-nad02.komu.local\共有_校務系\共有_松山南_全日制\事務課\武市さん・長岡さん　へ\☆新校舎、体育館改修工事関係\◎校舎新築関連\○放送室移設\◎放送配線等移設業務\執行伺、入札公告\"/>
    </mc:Choice>
  </mc:AlternateContent>
  <bookViews>
    <workbookView xWindow="32775" yWindow="6945" windowWidth="19320" windowHeight="5940" tabRatio="623"/>
  </bookViews>
  <sheets>
    <sheet name="表紙" sheetId="16" r:id="rId1"/>
    <sheet name="総括表" sheetId="15" r:id="rId2"/>
    <sheet name="内訳書" sheetId="12" r:id="rId3"/>
    <sheet name="B-1 内訳明細書" sheetId="19" r:id="rId4"/>
    <sheet name="B-２ 内訳明細書" sheetId="21" r:id="rId5"/>
  </sheets>
  <externalReferences>
    <externalReference r:id="rId6"/>
  </externalReferences>
  <definedNames>
    <definedName name="_xlnm.Print_Area" localSheetId="3">'B-1 内訳明細書'!$B$1:$I$15</definedName>
    <definedName name="_xlnm.Print_Area" localSheetId="4">'B-２ 内訳明細書'!$B$1:$I$15</definedName>
    <definedName name="_xlnm.Print_Area" localSheetId="1">総括表!$B$2:$H$16</definedName>
    <definedName name="_xlnm.Print_Area" localSheetId="2">内訳書!$B$1:$I$59</definedName>
    <definedName name="_xlnm.Print_Titles" localSheetId="3">'B-1 内訳明細書'!$1:$1</definedName>
    <definedName name="_xlnm.Print_Titles" localSheetId="4">'B-２ 内訳明細書'!$1:$1</definedName>
    <definedName name="_xlnm.Print_Titles" localSheetId="2">内訳書!$1:$1</definedName>
    <definedName name="あ">#REF!</definedName>
    <definedName name="い">#REF!</definedName>
    <definedName name="ｶﾞﾗｽ工事" localSheetId="3">'B-1 内訳明細書'!#REF!</definedName>
    <definedName name="ｶﾞﾗｽ工事" localSheetId="4">'B-２ 内訳明細書'!#REF!</definedName>
    <definedName name="ｶﾞﾗｽ工事" localSheetId="2">内訳書!#REF!</definedName>
    <definedName name="ｶﾞﾗｽ工事">#REF!</definedName>
    <definedName name="ｺﾝｸﾘｰﾄ工事" localSheetId="3">'B-1 内訳明細書'!#REF!</definedName>
    <definedName name="ｺﾝｸﾘｰﾄ工事" localSheetId="4">'B-２ 内訳明細書'!#REF!</definedName>
    <definedName name="ｺﾝｸﾘｰﾄ工事" localSheetId="2">内訳書!#REF!</definedName>
    <definedName name="ｺﾝｸﾘｰﾄ工事">#REF!</definedName>
    <definedName name="ﾀｲﾙ工事" localSheetId="3">'B-1 内訳明細書'!#REF!</definedName>
    <definedName name="ﾀｲﾙ工事" localSheetId="4">'B-２ 内訳明細書'!#REF!</definedName>
    <definedName name="ﾀｲﾙ工事" localSheetId="2">内訳書!#REF!</definedName>
    <definedName name="ﾀｲﾙ工事">#REF!</definedName>
    <definedName name="や工事" localSheetId="4">'[1]内訳書（Ａ共通）'!#REF!</definedName>
    <definedName name="や工事">'[1]内訳書（Ａ共通）'!#REF!</definedName>
    <definedName name="屋根工事" localSheetId="3">'B-1 内訳明細書'!#REF!</definedName>
    <definedName name="屋根工事" localSheetId="4">'B-２ 内訳明細書'!#REF!</definedName>
    <definedName name="屋根工事" localSheetId="2">内訳書!#REF!</definedName>
    <definedName name="屋根工事">#REF!</definedName>
    <definedName name="仮設工事" localSheetId="3">'B-1 内訳明細書'!#REF!</definedName>
    <definedName name="仮設工事" localSheetId="4">'B-２ 内訳明細書'!#REF!</definedName>
    <definedName name="仮設工事" localSheetId="2">内訳書!#REF!</definedName>
    <definedName name="仮設工事">#REF!</definedName>
    <definedName name="花工事" localSheetId="4">'[1]内訳書（Ａ共通）'!#REF!</definedName>
    <definedName name="花工事">'[1]内訳書（Ａ共通）'!#REF!</definedName>
    <definedName name="海工事" localSheetId="4">'[1]内訳書（Ａ共通）'!#REF!</definedName>
    <definedName name="海工事">'[1]内訳書（Ａ共通）'!#REF!</definedName>
    <definedName name="外構工事" localSheetId="3">'B-1 内訳明細書'!#REF!</definedName>
    <definedName name="外構工事" localSheetId="4">'B-２ 内訳明細書'!#REF!</definedName>
    <definedName name="外構工事" localSheetId="2">内訳書!#REF!</definedName>
    <definedName name="外構工事">#REF!</definedName>
    <definedName name="教工事" localSheetId="4">'[1]内訳書（Ａ共通）'!#REF!</definedName>
    <definedName name="教工事">'[1]内訳書（Ａ共通）'!#REF!</definedName>
    <definedName name="金属工事" localSheetId="3">'B-1 内訳明細書'!#REF!</definedName>
    <definedName name="金属工事" localSheetId="4">'B-２ 内訳明細書'!#REF!</definedName>
    <definedName name="金属工事" localSheetId="2">内訳書!#REF!</definedName>
    <definedName name="金属工事">#REF!</definedName>
    <definedName name="経費率">#REF!</definedName>
    <definedName name="工事" localSheetId="4">'[1]内訳書（Ａ共通）'!#REF!</definedName>
    <definedName name="工事">'[1]内訳書（Ａ共通）'!#REF!</definedName>
    <definedName name="鋼製工事" localSheetId="3">'B-1 内訳明細書'!#REF!</definedName>
    <definedName name="鋼製工事" localSheetId="4">'B-２ 内訳明細書'!#REF!</definedName>
    <definedName name="鋼製工事" localSheetId="2">内訳書!#REF!</definedName>
    <definedName name="鋼製工事">#REF!</definedName>
    <definedName name="左官工事" localSheetId="3">'B-1 内訳明細書'!#REF!</definedName>
    <definedName name="左官工事" localSheetId="4">'B-２ 内訳明細書'!#REF!</definedName>
    <definedName name="左官工事" localSheetId="2">内訳書!#REF!</definedName>
    <definedName name="左官工事">#REF!</definedName>
    <definedName name="雑工事" localSheetId="3">'B-1 内訳明細書'!#REF!</definedName>
    <definedName name="雑工事" localSheetId="4">'B-２ 内訳明細書'!#REF!</definedName>
    <definedName name="雑工事" localSheetId="2">内訳書!#REF!</definedName>
    <definedName name="雑工事">#REF!</definedName>
    <definedName name="山工事" localSheetId="4">'[1]内訳書（Ａ共通）'!#REF!</definedName>
    <definedName name="山工事">'[1]内訳書（Ａ共通）'!#REF!</definedName>
    <definedName name="市の工事" localSheetId="4">'[1]内訳書（Ａ共通）'!#REF!</definedName>
    <definedName name="市の工事">'[1]内訳書（Ａ共通）'!#REF!</definedName>
    <definedName name="篠原工事" localSheetId="4">'[1]内訳書（Ａ共通）'!#REF!</definedName>
    <definedName name="篠原工事">'[1]内訳書（Ａ共通）'!#REF!</definedName>
    <definedName name="設計書">#REF!</definedName>
    <definedName name="設計書内訳">#REF!</definedName>
    <definedName name="草工事" localSheetId="4">'[1]内訳書（Ａ共通）'!#REF!</definedName>
    <definedName name="草工事">'[1]内訳書（Ａ共通）'!#REF!</definedName>
    <definedName name="単位">#REF!</definedName>
    <definedName name="摘要">#REF!</definedName>
    <definedName name="鉄筋工事" localSheetId="3">'B-1 内訳明細書'!#REF!</definedName>
    <definedName name="鉄筋工事" localSheetId="4">'B-２ 内訳明細書'!#REF!</definedName>
    <definedName name="鉄筋工事" localSheetId="2">内訳書!#REF!</definedName>
    <definedName name="鉄筋工事">#REF!</definedName>
    <definedName name="鉄工事" localSheetId="4">'[1]内訳書（Ａ共通）'!#REF!</definedName>
    <definedName name="鉄工事">'[1]内訳書（Ａ共通）'!#REF!</definedName>
    <definedName name="塗装工事" localSheetId="3">'B-1 内訳明細書'!#REF!</definedName>
    <definedName name="塗装工事" localSheetId="4">'B-２ 内訳明細書'!#REF!</definedName>
    <definedName name="塗装工事" localSheetId="2">内訳書!#REF!</definedName>
    <definedName name="塗装工事">#REF!</definedName>
    <definedName name="土工事" localSheetId="3">'B-1 内訳明細書'!#REF!</definedName>
    <definedName name="土工事" localSheetId="4">'B-２ 内訳明細書'!#REF!</definedName>
    <definedName name="土工事" localSheetId="2">内訳書!#REF!</definedName>
    <definedName name="土工事">#REF!</definedName>
    <definedName name="内外装工事" localSheetId="3">'B-1 内訳明細書'!#REF!</definedName>
    <definedName name="内外装工事" localSheetId="4">'B-２ 内訳明細書'!#REF!</definedName>
    <definedName name="内外装工事" localSheetId="2">内訳書!#REF!</definedName>
    <definedName name="内外装工事">#REF!</definedName>
    <definedName name="浜工事" localSheetId="4">'[1]内訳書（Ａ共通）'!#REF!</definedName>
    <definedName name="浜工事">'[1]内訳書（Ａ共通）'!#REF!</definedName>
    <definedName name="防水工事" localSheetId="3">'B-1 内訳明細書'!#REF!</definedName>
    <definedName name="防水工事" localSheetId="4">'B-２ 内訳明細書'!#REF!</definedName>
    <definedName name="防水工事" localSheetId="2">内訳書!#REF!</definedName>
    <definedName name="防水工事">#REF!</definedName>
    <definedName name="木工事" localSheetId="3">'B-1 内訳明細書'!#REF!</definedName>
    <definedName name="木工事" localSheetId="4">'B-２ 内訳明細書'!#REF!</definedName>
    <definedName name="木工事" localSheetId="2">内訳書!#REF!</definedName>
    <definedName name="木工事">#REF!</definedName>
    <definedName name="木製工事" localSheetId="3">'B-1 内訳明細書'!#REF!</definedName>
    <definedName name="木製工事" localSheetId="4">'B-２ 内訳明細書'!#REF!</definedName>
    <definedName name="木製工事" localSheetId="2">内訳書!#REF!</definedName>
    <definedName name="木製工事">#REF!</definedName>
  </definedNames>
  <calcPr calcId="162913"/>
</workbook>
</file>

<file path=xl/calcChain.xml><?xml version="1.0" encoding="utf-8"?>
<calcChain xmlns="http://schemas.openxmlformats.org/spreadsheetml/2006/main">
  <c r="H31" i="12" l="1"/>
  <c r="J7" i="12"/>
  <c r="C19" i="12" l="1"/>
  <c r="C18" i="12"/>
  <c r="H17" i="12" l="1"/>
  <c r="H24" i="12"/>
  <c r="H23" i="12"/>
  <c r="H22" i="12"/>
  <c r="H21" i="12"/>
  <c r="H14" i="21"/>
  <c r="H15" i="21"/>
  <c r="D3" i="15"/>
  <c r="H49" i="12"/>
  <c r="H51" i="12"/>
  <c r="H52" i="12"/>
  <c r="H53" i="12"/>
  <c r="H54" i="12"/>
  <c r="H56" i="12"/>
  <c r="H57" i="12"/>
  <c r="H35" i="12"/>
  <c r="H36" i="12"/>
  <c r="H37" i="12"/>
  <c r="H38" i="12"/>
  <c r="H39" i="12"/>
  <c r="H43" i="12"/>
  <c r="H45" i="12"/>
  <c r="H15" i="12"/>
  <c r="H16" i="12"/>
  <c r="H2" i="21" l="1"/>
  <c r="L7" i="12" l="1"/>
  <c r="M7" i="12" s="1"/>
  <c r="J8" i="12"/>
  <c r="J4" i="12" s="1"/>
  <c r="J37" i="12" l="1"/>
  <c r="L37" i="12" l="1"/>
  <c r="M37" i="12" s="1"/>
  <c r="J38" i="12"/>
  <c r="J34" i="12" s="1"/>
  <c r="H44" i="12" l="1"/>
  <c r="L51" i="12" l="1"/>
  <c r="M51" i="12" s="1"/>
  <c r="J51" i="12"/>
  <c r="J48" i="12" s="1"/>
  <c r="H58" i="12" l="1"/>
</calcChain>
</file>

<file path=xl/sharedStrings.xml><?xml version="1.0" encoding="utf-8"?>
<sst xmlns="http://schemas.openxmlformats.org/spreadsheetml/2006/main" count="130" uniqueCount="89">
  <si>
    <t>直接工事費</t>
    <rPh sb="0" eb="2">
      <t>チョクセツ</t>
    </rPh>
    <rPh sb="2" eb="5">
      <t>コウジヒ</t>
    </rPh>
    <phoneticPr fontId="2"/>
  </si>
  <si>
    <t>設計金額</t>
    <rPh sb="0" eb="2">
      <t>セッケイ</t>
    </rPh>
    <rPh sb="2" eb="4">
      <t>キンガク</t>
    </rPh>
    <phoneticPr fontId="2"/>
  </si>
  <si>
    <t>区 分</t>
    <rPh sb="0" eb="3">
      <t>クブン</t>
    </rPh>
    <phoneticPr fontId="2"/>
  </si>
  <si>
    <t>名　　　　　　　　                    称</t>
    <rPh sb="0" eb="30">
      <t>メイショウ</t>
    </rPh>
    <phoneticPr fontId="2"/>
  </si>
  <si>
    <t>摘　　　要</t>
    <rPh sb="0" eb="5">
      <t>テキヨウ</t>
    </rPh>
    <phoneticPr fontId="2"/>
  </si>
  <si>
    <t>数　　量</t>
    <rPh sb="0" eb="4">
      <t>スウリョウ</t>
    </rPh>
    <phoneticPr fontId="2"/>
  </si>
  <si>
    <t>　金　　　額（円）　　　　</t>
    <rPh sb="1" eb="6">
      <t>キンガク</t>
    </rPh>
    <rPh sb="7" eb="8">
      <t>エン</t>
    </rPh>
    <phoneticPr fontId="2"/>
  </si>
  <si>
    <t>備       考</t>
    <rPh sb="0" eb="9">
      <t>ビコウ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</si>
  <si>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</si>
  <si>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一式</t>
    <rPh sb="0" eb="2">
      <t>イッシキ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</si>
  <si>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</si>
  <si>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</si>
  <si>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設計価格計</t>
    <rPh sb="0" eb="2">
      <t>セッケイ</t>
    </rPh>
    <rPh sb="2" eb="4">
      <t>カカク</t>
    </rPh>
    <rPh sb="4" eb="5">
      <t>ケイ</t>
    </rPh>
    <phoneticPr fontId="2"/>
  </si>
  <si>
    <t>区分</t>
    <rPh sb="0" eb="2">
      <t>クブン</t>
    </rPh>
    <phoneticPr fontId="2"/>
  </si>
  <si>
    <t>単位</t>
    <rPh sb="0" eb="2">
      <t>タンイ</t>
    </rPh>
    <phoneticPr fontId="2"/>
  </si>
  <si>
    <t xml:space="preserve"> 単価（円）</t>
    <rPh sb="1" eb="3">
      <t>タンカ</t>
    </rPh>
    <rPh sb="4" eb="5">
      <t>エン</t>
    </rPh>
    <phoneticPr fontId="2"/>
  </si>
  <si>
    <t>　金　額（円）　　　　</t>
    <rPh sb="1" eb="4">
      <t>キンガク</t>
    </rPh>
    <rPh sb="5" eb="6">
      <t>エン</t>
    </rPh>
    <phoneticPr fontId="2"/>
  </si>
  <si>
    <t>備　　　　　考</t>
    <rPh sb="0" eb="7">
      <t>ビコウ</t>
    </rPh>
    <phoneticPr fontId="2"/>
  </si>
  <si>
    <t>式</t>
    <rPh sb="0" eb="1">
      <t>シキ</t>
    </rPh>
    <phoneticPr fontId="2"/>
  </si>
  <si>
    <t xml:space="preserve"> 　　　合     計</t>
    <rPh sb="4" eb="5">
      <t>ゴウ</t>
    </rPh>
    <rPh sb="10" eb="11">
      <t>ケイ</t>
    </rPh>
    <phoneticPr fontId="2"/>
  </si>
  <si>
    <t>Ａ</t>
    <phoneticPr fontId="2"/>
  </si>
  <si>
    <t>摘　　　　　　要</t>
    <rPh sb="0" eb="8">
      <t>テキヨウ</t>
    </rPh>
    <phoneticPr fontId="2"/>
  </si>
  <si>
    <t>名　　　　称</t>
    <rPh sb="0" eb="6">
      <t>メイショウ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</si>
  <si>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</si>
  <si>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</si>
  <si>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</si>
  <si>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</si>
  <si>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現場管理費</t>
    <rPh sb="0" eb="2">
      <t>ゲンバ</t>
    </rPh>
    <rPh sb="2" eb="4">
      <t>カンリ</t>
    </rPh>
    <rPh sb="4" eb="5">
      <t>ヒ</t>
    </rPh>
    <phoneticPr fontId="2"/>
  </si>
  <si>
    <t>Ｃ</t>
    <phoneticPr fontId="2"/>
  </si>
  <si>
    <t>Ｂ</t>
    <phoneticPr fontId="2"/>
  </si>
  <si>
    <t>Ｄ</t>
    <phoneticPr fontId="2"/>
  </si>
  <si>
    <t>一般管理費</t>
    <rPh sb="0" eb="2">
      <t>イッパン</t>
    </rPh>
    <rPh sb="2" eb="4">
      <t>カンリ</t>
    </rPh>
    <rPh sb="4" eb="5">
      <t>ヒ</t>
    </rPh>
    <phoneticPr fontId="2"/>
  </si>
  <si>
    <t>共通仮設費</t>
    <phoneticPr fontId="2"/>
  </si>
  <si>
    <t>（表　紙）</t>
    <rPh sb="1" eb="4">
      <t>ヒョウシ</t>
    </rPh>
    <phoneticPr fontId="2"/>
  </si>
  <si>
    <t>施工箇所</t>
    <rPh sb="0" eb="2">
      <t>セコウ</t>
    </rPh>
    <rPh sb="2" eb="4">
      <t>カショ</t>
    </rPh>
    <phoneticPr fontId="2"/>
  </si>
  <si>
    <t>（うち消費税及び地方消費税相当額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ソウトウガク</t>
    </rPh>
    <phoneticPr fontId="2"/>
  </si>
  <si>
    <t>消費税及び地方消費税
相当額</t>
    <rPh sb="0" eb="3">
      <t>ショウヒゼイ</t>
    </rPh>
    <rPh sb="3" eb="4">
      <t>オヨ</t>
    </rPh>
    <rPh sb="5" eb="7">
      <t>チホウ</t>
    </rPh>
    <rPh sb="7" eb="10">
      <t>ショウヒゼイ</t>
    </rPh>
    <rPh sb="11" eb="14">
      <t>ソウトウガク</t>
    </rPh>
    <phoneticPr fontId="2"/>
  </si>
  <si>
    <t>（NO．1）</t>
    <phoneticPr fontId="2"/>
  </si>
  <si>
    <t>摘　　要</t>
    <rPh sb="0" eb="1">
      <t>ツム</t>
    </rPh>
    <rPh sb="3" eb="4">
      <t>ヨウ</t>
    </rPh>
    <phoneticPr fontId="2"/>
  </si>
  <si>
    <t>数　量</t>
    <rPh sb="0" eb="1">
      <t>スウ</t>
    </rPh>
    <rPh sb="2" eb="3">
      <t>リョウ</t>
    </rPh>
    <phoneticPr fontId="2"/>
  </si>
  <si>
    <t>（総括表）</t>
    <rPh sb="1" eb="3">
      <t>ソウカツ</t>
    </rPh>
    <rPh sb="3" eb="4">
      <t>ウチワケヒョウ</t>
    </rPh>
    <phoneticPr fontId="2"/>
  </si>
  <si>
    <t>修繕名</t>
    <rPh sb="0" eb="2">
      <t>シュウゼン</t>
    </rPh>
    <rPh sb="2" eb="3">
      <t>メイ</t>
    </rPh>
    <phoneticPr fontId="2"/>
  </si>
  <si>
    <t>月</t>
    <rPh sb="0" eb="1">
      <t>ツキ</t>
    </rPh>
    <phoneticPr fontId="2"/>
  </si>
  <si>
    <t>業務名</t>
    <rPh sb="0" eb="3">
      <t>ギョウムメイ</t>
    </rPh>
    <phoneticPr fontId="2"/>
  </si>
  <si>
    <t>Ｂ－１</t>
    <phoneticPr fontId="2"/>
  </si>
  <si>
    <t>Ｂ－２</t>
    <phoneticPr fontId="2"/>
  </si>
  <si>
    <t>B-2</t>
    <phoneticPr fontId="2"/>
  </si>
  <si>
    <t>B-1</t>
    <phoneticPr fontId="2"/>
  </si>
  <si>
    <t>下限</t>
    <rPh sb="0" eb="2">
      <t>カゲン</t>
    </rPh>
    <phoneticPr fontId="2"/>
  </si>
  <si>
    <t>修　繕　内　訳　書</t>
    <rPh sb="0" eb="1">
      <t>オサム</t>
    </rPh>
    <rPh sb="2" eb="3">
      <t>ゼン</t>
    </rPh>
    <rPh sb="4" eb="5">
      <t>ナイ</t>
    </rPh>
    <rPh sb="6" eb="7">
      <t>ワケ</t>
    </rPh>
    <rPh sb="8" eb="9">
      <t>ショ</t>
    </rPh>
    <phoneticPr fontId="2"/>
  </si>
  <si>
    <t>放送機器移設</t>
    <rPh sb="0" eb="6">
      <t>ホウソウキキイセツ</t>
    </rPh>
    <phoneticPr fontId="2"/>
  </si>
  <si>
    <t>放送機器撤去運搬設置</t>
    <rPh sb="0" eb="4">
      <t>ホウソウキキ</t>
    </rPh>
    <rPh sb="4" eb="6">
      <t>テッキョ</t>
    </rPh>
    <rPh sb="6" eb="8">
      <t>ウンパン</t>
    </rPh>
    <rPh sb="8" eb="10">
      <t>セッチ</t>
    </rPh>
    <phoneticPr fontId="2"/>
  </si>
  <si>
    <t>普通作業員</t>
    <rPh sb="0" eb="3">
      <t>フツウサギョウイン</t>
    </rPh>
    <phoneticPr fontId="2"/>
  </si>
  <si>
    <t>人</t>
    <rPh sb="0" eb="1">
      <t>ヒト</t>
    </rPh>
    <phoneticPr fontId="2"/>
  </si>
  <si>
    <t>機器接続調整・端子盤接続切替</t>
    <rPh sb="0" eb="2">
      <t>キキ</t>
    </rPh>
    <rPh sb="2" eb="4">
      <t>セツゾク</t>
    </rPh>
    <rPh sb="4" eb="6">
      <t>チョウセイ</t>
    </rPh>
    <rPh sb="7" eb="10">
      <t>タンシバン</t>
    </rPh>
    <rPh sb="10" eb="12">
      <t>セツゾク</t>
    </rPh>
    <rPh sb="12" eb="14">
      <t>キリカエ</t>
    </rPh>
    <phoneticPr fontId="2"/>
  </si>
  <si>
    <t>電工</t>
    <rPh sb="0" eb="1">
      <t>デンコウ</t>
    </rPh>
    <phoneticPr fontId="2"/>
  </si>
  <si>
    <t>配線補助材</t>
  </si>
  <si>
    <t>式</t>
  </si>
  <si>
    <t>配線</t>
    <phoneticPr fontId="2"/>
  </si>
  <si>
    <t>非常放送設備スピーカー出力ケーブル</t>
    <rPh sb="0" eb="6">
      <t>ヒジョウホウソウセツビ</t>
    </rPh>
    <rPh sb="11" eb="13">
      <t>シュツリョク</t>
    </rPh>
    <phoneticPr fontId="3"/>
  </si>
  <si>
    <t>耐熱ケーブル
HP1.2-20P</t>
    <rPh sb="0" eb="1">
      <t>タイネツ</t>
    </rPh>
    <phoneticPr fontId="2"/>
  </si>
  <si>
    <t>ｍ</t>
  </si>
  <si>
    <t>本館スピーカーケーブル</t>
    <rPh sb="0" eb="2">
      <t>ホンカン</t>
    </rPh>
    <phoneticPr fontId="3"/>
  </si>
  <si>
    <t>耐熱ケーブル
HP1.2-10P</t>
    <phoneticPr fontId="2"/>
  </si>
  <si>
    <t>北教棟スピーカーケーブル</t>
    <rPh sb="0" eb="3">
      <t>キタキョウトウ</t>
    </rPh>
    <phoneticPr fontId="3"/>
  </si>
  <si>
    <t>南風館スピーカーケーブル</t>
    <rPh sb="0" eb="3">
      <t>ナンプウカン</t>
    </rPh>
    <phoneticPr fontId="2"/>
  </si>
  <si>
    <t>耐熱ケーブル
HP1.2-3C</t>
    <phoneticPr fontId="2"/>
  </si>
  <si>
    <t>体育館校内放送制御ケーブル</t>
    <rPh sb="0" eb="3">
      <t>タイイクカン</t>
    </rPh>
    <rPh sb="3" eb="9">
      <t>コウナイホウソウセイギョ</t>
    </rPh>
    <phoneticPr fontId="2"/>
  </si>
  <si>
    <t>警報用ポリエチレン絶縁ケーブル</t>
    <rPh sb="0" eb="3">
      <t>ケイホウヨウ</t>
    </rPh>
    <rPh sb="9" eb="11">
      <t>ゼツエン</t>
    </rPh>
    <phoneticPr fontId="2"/>
  </si>
  <si>
    <t>AE-1.2-3P</t>
    <phoneticPr fontId="2"/>
  </si>
  <si>
    <t>マイクケーブル</t>
    <phoneticPr fontId="2"/>
  </si>
  <si>
    <t>L-4E6S</t>
    <phoneticPr fontId="2"/>
  </si>
  <si>
    <t>屋外架線メッセンジャーワイヤー</t>
    <rPh sb="0" eb="2">
      <t>オクガイ</t>
    </rPh>
    <rPh sb="2" eb="4">
      <t>カセン</t>
    </rPh>
    <phoneticPr fontId="2"/>
  </si>
  <si>
    <t>22mm</t>
    <phoneticPr fontId="2"/>
  </si>
  <si>
    <t>高所作業車</t>
  </si>
  <si>
    <t>日</t>
    <rPh sb="0" eb="1">
      <t>ニチ</t>
    </rPh>
    <phoneticPr fontId="2"/>
  </si>
  <si>
    <t>運搬費</t>
    <rPh sb="0" eb="3">
      <t>ウンパンヒ</t>
    </rPh>
    <phoneticPr fontId="2"/>
  </si>
  <si>
    <t>建設物価</t>
    <rPh sb="0" eb="4">
      <t>ケンセツブッカ</t>
    </rPh>
    <phoneticPr fontId="2"/>
  </si>
  <si>
    <t>県単価</t>
    <rPh sb="0" eb="3">
      <t>ケンタンカ</t>
    </rPh>
    <phoneticPr fontId="2"/>
  </si>
  <si>
    <t>補助材料</t>
    <rPh sb="0" eb="4">
      <t>ホジョザイリョウ</t>
    </rPh>
    <phoneticPr fontId="2"/>
  </si>
  <si>
    <t>愛媛県松山市末広町11番地１</t>
    <rPh sb="0" eb="3">
      <t>エヒメケン</t>
    </rPh>
    <rPh sb="3" eb="6">
      <t>マツヤマシ</t>
    </rPh>
    <rPh sb="6" eb="8">
      <t>スエヒロ</t>
    </rPh>
    <rPh sb="8" eb="9">
      <t>マチ</t>
    </rPh>
    <rPh sb="11" eb="13">
      <t>バンチ</t>
    </rPh>
    <phoneticPr fontId="2"/>
  </si>
  <si>
    <t>愛媛県立松山南高等学校</t>
    <rPh sb="0" eb="4">
      <t>エヒメケンリツ</t>
    </rPh>
    <rPh sb="4" eb="6">
      <t>マツヤマ</t>
    </rPh>
    <rPh sb="6" eb="7">
      <t>ミナミ</t>
    </rPh>
    <rPh sb="7" eb="9">
      <t>コウトウ</t>
    </rPh>
    <rPh sb="9" eb="11">
      <t>ガッコウ</t>
    </rPh>
    <phoneticPr fontId="2"/>
  </si>
  <si>
    <t>標準業務期間</t>
    <rPh sb="0" eb="2">
      <t>ヒョウジュン</t>
    </rPh>
    <rPh sb="2" eb="4">
      <t>ギョウム</t>
    </rPh>
    <rPh sb="4" eb="6">
      <t>キカン</t>
    </rPh>
    <phoneticPr fontId="2"/>
  </si>
  <si>
    <t>愛媛県立松山南高等学校放送配線移設等修繕</t>
    <rPh sb="0" eb="11">
      <t>エヒメケンリツマツヤマミナミコウトウガッコウ</t>
    </rPh>
    <rPh sb="11" eb="13">
      <t>ホウソウ</t>
    </rPh>
    <rPh sb="13" eb="15">
      <t>ハイセン</t>
    </rPh>
    <rPh sb="15" eb="17">
      <t>イセツ</t>
    </rPh>
    <rPh sb="17" eb="18">
      <t>トウ</t>
    </rPh>
    <rPh sb="18" eb="20">
      <t>シュウゼン</t>
    </rPh>
    <phoneticPr fontId="2"/>
  </si>
  <si>
    <t>）</t>
    <phoneticPr fontId="2"/>
  </si>
  <si>
    <t>端末処理材外</t>
    <phoneticPr fontId="2"/>
  </si>
  <si>
    <t>支持材、端末処理材外</t>
    <rPh sb="0" eb="3">
      <t>シジザイ</t>
    </rPh>
    <rPh sb="4" eb="6">
      <t>タンマツ</t>
    </rPh>
    <rPh sb="6" eb="8">
      <t>ショリ</t>
    </rPh>
    <rPh sb="8" eb="9">
      <t>ザイ</t>
    </rPh>
    <rPh sb="9" eb="10">
      <t>ホカ</t>
    </rPh>
    <phoneticPr fontId="2"/>
  </si>
  <si>
    <t>18m:　 　/日
労:　　　/日</t>
    <rPh sb="8" eb="9">
      <t>ニチ</t>
    </rPh>
    <rPh sb="9" eb="10">
      <t>ロウ</t>
    </rPh>
    <rPh sb="16" eb="17">
      <t>ヒ</t>
    </rPh>
    <phoneticPr fontId="2"/>
  </si>
  <si>
    <t>4t:      /日
労:      /日</t>
    <rPh sb="10" eb="11">
      <t>ニチ</t>
    </rPh>
    <rPh sb="11" eb="12">
      <t>ロウ</t>
    </rPh>
    <rPh sb="21" eb="2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</si>
</sst>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&quot;¥&quot;#,##0\-;&quot;¥&quot;\-#,##0\-"/>
    <numFmt numFmtId="177" formatCode="&quot;¥&quot;#,##0\-\);&quot;¥&quot;\-#,##0\-\)"/>
    <numFmt numFmtId="178" formatCode="#,##0;[Red]#,##0"/>
    <numFmt numFmtId="179" formatCode="#,##0_ "/>
    <numFmt numFmtId="180" formatCode="#,##0_);[Red]\(#,##0\)"/>
    <numFmt numFmtId="181" formatCode="#,##0.0_ "/>
    <numFmt numFmtId="182" formatCode="#,##0_ ;[Red]\-#,##0\ "/>
    <numFmt numFmtId="183" formatCode="&quot;¥&quot;#,##0;&quot;¥&quot;\!\-#,##0"/>
    <numFmt numFmtId="184" formatCode="&quot;¥&quot;#,##0.00;&quot;¥&quot;\!\-#,##0.00"/>
    <numFmt numFmtId="185" formatCode="&quot;$&quot;#,##0"/>
    <numFmt numFmtId="186" formatCode="&quot;｣&quot;#,##0;\-&quot;｣&quot;#,##0"/>
    <numFmt numFmtId="187" formatCode="0.000_ "/>
    <numFmt numFmtId="188" formatCode="&quot;¥&quot;#,##0\-\ \ \ \ \ &quot;）&quot;;&quot;¥&quot;\-#,##0\-"/>
    <numFmt numFmtId="189" formatCode="#,##0.00_ "/>
    <numFmt numFmtId="190" formatCode="#,##0.000_ "/>
    <numFmt numFmtId="191" formatCode="#,##0.00000_ ;[Red]\-#,##0.00000\ "/>
    <numFmt numFmtId="192" formatCode="#,##0.000000_ ;[Red]\-#,##0.000000\ "/>
    <numFmt numFmtId="194" formatCode="#,##0.0_);[Red]\(#,##0.0\)"/>
    <numFmt numFmtId="195" formatCode="#,##0.000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name val="Arial"/>
      <family val="2"/>
    </font>
    <font>
      <sz val="12"/>
      <name val="ＭＳ ゴシック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38" fontId="7" fillId="2" borderId="0" applyNumberFormat="0" applyBorder="0" applyAlignment="0" applyProtection="0"/>
    <xf numFmtId="10" fontId="7" fillId="3" borderId="1" applyNumberFormat="0" applyBorder="0" applyAlignment="0" applyProtection="0"/>
    <xf numFmtId="187" fontId="8" fillId="0" borderId="0"/>
    <xf numFmtId="0" fontId="9" fillId="0" borderId="0"/>
    <xf numFmtId="10" fontId="10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/>
    <xf numFmtId="0" fontId="4" fillId="0" borderId="0"/>
  </cellStyleXfs>
  <cellXfs count="146">
    <xf numFmtId="0" fontId="0" fillId="0" borderId="0" xfId="0"/>
    <xf numFmtId="0" fontId="5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distributed"/>
    </xf>
    <xf numFmtId="38" fontId="3" fillId="0" borderId="3" xfId="1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distributed" vertical="center"/>
    </xf>
    <xf numFmtId="0" fontId="5" fillId="0" borderId="0" xfId="0" applyFont="1" applyBorder="1"/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17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wrapText="1" shrinkToFit="1"/>
    </xf>
    <xf numFmtId="179" fontId="5" fillId="0" borderId="1" xfId="0" applyNumberFormat="1" applyFont="1" applyBorder="1" applyAlignment="1">
      <alignment horizontal="center"/>
    </xf>
    <xf numFmtId="179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179" fontId="3" fillId="0" borderId="2" xfId="11" applyNumberFormat="1" applyFont="1" applyBorder="1"/>
    <xf numFmtId="179" fontId="3" fillId="0" borderId="2" xfId="0" applyNumberFormat="1" applyFont="1" applyBorder="1"/>
    <xf numFmtId="0" fontId="5" fillId="4" borderId="1" xfId="0" applyFont="1" applyFill="1" applyBorder="1" applyAlignment="1" applyProtection="1">
      <alignment shrinkToFit="1"/>
      <protection locked="0"/>
    </xf>
    <xf numFmtId="182" fontId="5" fillId="0" borderId="1" xfId="0" applyNumberFormat="1" applyFont="1" applyBorder="1" applyAlignment="1" applyProtection="1">
      <alignment wrapText="1" shrinkToFit="1"/>
      <protection locked="0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180" fontId="5" fillId="0" borderId="1" xfId="0" applyNumberFormat="1" applyFont="1" applyBorder="1"/>
    <xf numFmtId="0" fontId="5" fillId="0" borderId="1" xfId="0" applyFont="1" applyBorder="1" applyAlignment="1" applyProtection="1">
      <alignment shrinkToFit="1"/>
      <protection locked="0"/>
    </xf>
    <xf numFmtId="180" fontId="5" fillId="0" borderId="0" xfId="0" applyNumberFormat="1" applyFont="1" applyBorder="1"/>
    <xf numFmtId="181" fontId="5" fillId="0" borderId="1" xfId="0" applyNumberFormat="1" applyFont="1" applyBorder="1"/>
    <xf numFmtId="182" fontId="5" fillId="0" borderId="1" xfId="0" applyNumberFormat="1" applyFont="1" applyBorder="1" applyAlignment="1">
      <alignment wrapText="1"/>
    </xf>
    <xf numFmtId="179" fontId="5" fillId="0" borderId="0" xfId="0" applyNumberFormat="1" applyFont="1" applyBorder="1"/>
    <xf numFmtId="10" fontId="5" fillId="0" borderId="0" xfId="0" applyNumberFormat="1" applyFont="1" applyBorder="1"/>
    <xf numFmtId="182" fontId="5" fillId="0" borderId="1" xfId="0" applyNumberFormat="1" applyFont="1" applyFill="1" applyBorder="1" applyAlignment="1" applyProtection="1">
      <alignment wrapText="1" shrinkToFit="1"/>
      <protection locked="0"/>
    </xf>
    <xf numFmtId="0" fontId="3" fillId="0" borderId="7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distributed" vertical="center" wrapText="1" justifyLastLine="1"/>
    </xf>
    <xf numFmtId="0" fontId="12" fillId="0" borderId="1" xfId="0" applyFont="1" applyFill="1" applyBorder="1" applyAlignment="1">
      <alignment horizontal="distributed" vertical="center" wrapText="1" justifyLastLine="1" shrinkToFit="1"/>
    </xf>
    <xf numFmtId="0" fontId="12" fillId="0" borderId="1" xfId="0" applyFont="1" applyFill="1" applyBorder="1" applyAlignment="1">
      <alignment horizontal="distributed" vertical="center" justifyLastLine="1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distributed"/>
    </xf>
    <xf numFmtId="0" fontId="3" fillId="0" borderId="3" xfId="0" applyFont="1" applyFill="1" applyBorder="1" applyAlignment="1">
      <alignment horizontal="center"/>
    </xf>
    <xf numFmtId="177" fontId="3" fillId="0" borderId="2" xfId="0" applyNumberFormat="1" applyFont="1" applyFill="1" applyBorder="1" applyAlignment="1">
      <alignment horizontal="left" vertical="center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justifyLastLine="1"/>
    </xf>
    <xf numFmtId="0" fontId="12" fillId="0" borderId="2" xfId="0" applyNumberFormat="1" applyFont="1" applyFill="1" applyBorder="1" applyAlignment="1">
      <alignment horizontal="distributed" vertical="center" wrapText="1" justifyLastLine="1" shrinkToFit="1"/>
    </xf>
    <xf numFmtId="0" fontId="5" fillId="0" borderId="1" xfId="0" applyFont="1" applyFill="1" applyBorder="1" applyAlignment="1">
      <alignment horizontal="center" shrinkToFit="1"/>
    </xf>
    <xf numFmtId="179" fontId="5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shrinkToFit="1"/>
    </xf>
    <xf numFmtId="180" fontId="5" fillId="0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distributed" vertical="center"/>
    </xf>
    <xf numFmtId="0" fontId="5" fillId="0" borderId="0" xfId="0" applyFont="1" applyFill="1" applyBorder="1"/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/>
    <xf numFmtId="179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shrinkToFit="1"/>
    </xf>
    <xf numFmtId="180" fontId="5" fillId="0" borderId="0" xfId="0" applyNumberFormat="1" applyFont="1" applyFill="1" applyBorder="1"/>
    <xf numFmtId="0" fontId="5" fillId="0" borderId="1" xfId="0" applyFont="1" applyFill="1" applyBorder="1" applyAlignment="1">
      <alignment horizontal="left" indent="1" shrinkToFit="1"/>
    </xf>
    <xf numFmtId="0" fontId="5" fillId="0" borderId="1" xfId="0" applyFont="1" applyFill="1" applyBorder="1" applyAlignment="1">
      <alignment horizontal="left" wrapText="1" indent="1"/>
    </xf>
    <xf numFmtId="1" fontId="5" fillId="0" borderId="0" xfId="0" applyNumberFormat="1" applyFont="1" applyFill="1" applyBorder="1"/>
    <xf numFmtId="10" fontId="5" fillId="0" borderId="0" xfId="10" applyNumberFormat="1" applyFont="1" applyBorder="1"/>
    <xf numFmtId="0" fontId="5" fillId="0" borderId="1" xfId="0" applyFont="1" applyFill="1" applyBorder="1" applyAlignment="1">
      <alignment horizontal="left" indent="2" shrinkToFit="1"/>
    </xf>
    <xf numFmtId="10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179" fontId="5" fillId="0" borderId="0" xfId="0" applyNumberFormat="1" applyFont="1" applyFill="1" applyBorder="1"/>
    <xf numFmtId="2" fontId="5" fillId="0" borderId="0" xfId="0" applyNumberFormat="1" applyFont="1" applyFill="1" applyBorder="1"/>
    <xf numFmtId="0" fontId="12" fillId="0" borderId="1" xfId="0" applyFont="1" applyFill="1" applyBorder="1" applyAlignment="1">
      <alignment horizontal="distributed" vertical="center" indent="1"/>
    </xf>
    <xf numFmtId="192" fontId="5" fillId="0" borderId="1" xfId="0" applyNumberFormat="1" applyFont="1" applyBorder="1" applyAlignment="1">
      <alignment wrapText="1"/>
    </xf>
    <xf numFmtId="189" fontId="5" fillId="0" borderId="1" xfId="0" applyNumberFormat="1" applyFont="1" applyFill="1" applyBorder="1"/>
    <xf numFmtId="0" fontId="5" fillId="0" borderId="3" xfId="0" applyFont="1" applyFill="1" applyBorder="1" applyAlignment="1">
      <alignment horizontal="left" wrapText="1" shrinkToFit="1"/>
    </xf>
    <xf numFmtId="191" fontId="5" fillId="0" borderId="1" xfId="0" applyNumberFormat="1" applyFont="1" applyBorder="1" applyAlignment="1" applyProtection="1">
      <alignment wrapText="1" shrinkToFit="1"/>
      <protection locked="0"/>
    </xf>
    <xf numFmtId="190" fontId="5" fillId="0" borderId="1" xfId="0" applyNumberFormat="1" applyFont="1" applyFill="1" applyBorder="1"/>
    <xf numFmtId="0" fontId="5" fillId="0" borderId="1" xfId="0" applyFont="1" applyFill="1" applyBorder="1" applyAlignment="1">
      <alignment horizontal="left" wrapText="1" indent="1" shrinkToFit="1"/>
    </xf>
    <xf numFmtId="0" fontId="5" fillId="0" borderId="3" xfId="0" quotePrefix="1" applyFont="1" applyFill="1" applyBorder="1" applyAlignment="1">
      <alignment horizontal="left" wrapText="1" shrinkToFit="1"/>
    </xf>
    <xf numFmtId="182" fontId="5" fillId="0" borderId="0" xfId="0" applyNumberFormat="1" applyFont="1" applyFill="1" applyBorder="1" applyAlignment="1" applyProtection="1">
      <alignment wrapText="1" shrinkToFit="1"/>
      <protection locked="0"/>
    </xf>
    <xf numFmtId="182" fontId="5" fillId="0" borderId="0" xfId="0" applyNumberFormat="1" applyFont="1" applyFill="1" applyBorder="1" applyAlignment="1" applyProtection="1">
      <alignment horizontal="center" wrapText="1" shrinkToFit="1"/>
      <protection locked="0"/>
    </xf>
    <xf numFmtId="0" fontId="5" fillId="0" borderId="0" xfId="11" applyNumberFormat="1" applyFont="1" applyFill="1" applyBorder="1"/>
    <xf numFmtId="0" fontId="5" fillId="0" borderId="0" xfId="11" applyNumberFormat="1" applyFont="1" applyFill="1" applyBorder="1" applyAlignment="1" applyProtection="1">
      <alignment wrapText="1" shrinkToFit="1"/>
      <protection locked="0"/>
    </xf>
    <xf numFmtId="9" fontId="5" fillId="0" borderId="3" xfId="0" applyNumberFormat="1" applyFont="1" applyFill="1" applyBorder="1" applyAlignment="1">
      <alignment horizontal="left" shrinkToFit="1"/>
    </xf>
    <xf numFmtId="179" fontId="5" fillId="0" borderId="1" xfId="0" applyNumberFormat="1" applyFont="1" applyFill="1" applyBorder="1" applyAlignment="1"/>
    <xf numFmtId="180" fontId="5" fillId="0" borderId="1" xfId="0" applyNumberFormat="1" applyFont="1" applyFill="1" applyBorder="1" applyAlignment="1"/>
    <xf numFmtId="189" fontId="5" fillId="0" borderId="1" xfId="0" applyNumberFormat="1" applyFont="1" applyFill="1" applyBorder="1" applyAlignment="1"/>
    <xf numFmtId="194" fontId="5" fillId="0" borderId="1" xfId="0" applyNumberFormat="1" applyFont="1" applyFill="1" applyBorder="1" applyAlignment="1"/>
    <xf numFmtId="9" fontId="5" fillId="0" borderId="3" xfId="0" applyNumberFormat="1" applyFont="1" applyFill="1" applyBorder="1" applyAlignment="1">
      <alignment horizontal="left" wrapText="1" shrinkToFit="1"/>
    </xf>
    <xf numFmtId="9" fontId="5" fillId="0" borderId="3" xfId="0" quotePrefix="1" applyNumberFormat="1" applyFont="1" applyFill="1" applyBorder="1" applyAlignment="1">
      <alignment horizontal="left" wrapText="1" shrinkToFit="1"/>
    </xf>
    <xf numFmtId="20" fontId="5" fillId="0" borderId="1" xfId="0" applyNumberFormat="1" applyFont="1" applyFill="1" applyBorder="1" applyAlignment="1">
      <alignment shrinkToFit="1"/>
    </xf>
    <xf numFmtId="38" fontId="5" fillId="0" borderId="0" xfId="11" applyFont="1" applyFill="1" applyBorder="1" applyAlignment="1"/>
    <xf numFmtId="20" fontId="5" fillId="0" borderId="1" xfId="0" applyNumberFormat="1" applyFont="1" applyFill="1" applyBorder="1" applyAlignment="1">
      <alignment horizontal="left" indent="1" shrinkToFit="1"/>
    </xf>
    <xf numFmtId="195" fontId="5" fillId="0" borderId="1" xfId="0" applyNumberFormat="1" applyFont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 wrapText="1" justifyLastLine="1" shrinkToFit="1"/>
    </xf>
    <xf numFmtId="0" fontId="12" fillId="0" borderId="2" xfId="0" applyFont="1" applyFill="1" applyBorder="1" applyAlignment="1">
      <alignment horizontal="distributed" vertical="center" wrapText="1" justifyLastLine="1" shrinkToFi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176" fontId="15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 applyProtection="1">
      <alignment horizontal="left" vertical="center" wrapText="1" indent="1" shrinkToFit="1"/>
      <protection locked="0"/>
    </xf>
    <xf numFmtId="0" fontId="15" fillId="0" borderId="2" xfId="0" applyFont="1" applyFill="1" applyBorder="1" applyAlignment="1" applyProtection="1">
      <alignment horizontal="left" vertical="center" wrapText="1" indent="1" shrinkToFit="1"/>
      <protection locked="0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 applyProtection="1">
      <alignment horizontal="left" vertical="center" wrapText="1" indent="1"/>
      <protection locked="0"/>
    </xf>
    <xf numFmtId="0" fontId="14" fillId="0" borderId="8" xfId="0" applyFont="1" applyFill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wrapText="1"/>
    </xf>
    <xf numFmtId="0" fontId="0" fillId="0" borderId="2" xfId="0" applyBorder="1" applyAlignment="1">
      <alignment horizontal="distributed" wrapText="1"/>
    </xf>
    <xf numFmtId="0" fontId="0" fillId="0" borderId="2" xfId="0" applyBorder="1" applyAlignment="1">
      <alignment horizontal="distributed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188" fontId="8" fillId="0" borderId="8" xfId="0" applyNumberFormat="1" applyFont="1" applyFill="1" applyBorder="1" applyAlignment="1">
      <alignment horizontal="right" vertical="center"/>
    </xf>
    <xf numFmtId="182" fontId="5" fillId="0" borderId="1" xfId="0" applyNumberFormat="1" applyFont="1" applyFill="1" applyBorder="1" applyAlignment="1">
      <alignment wrapText="1"/>
    </xf>
    <xf numFmtId="192" fontId="5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 shrinkToFit="1"/>
    </xf>
  </cellXfs>
  <cellStyles count="14">
    <cellStyle name="Grey" xfId="1"/>
    <cellStyle name="Input [yellow]" xfId="2"/>
    <cellStyle name="Normal - Style1" xfId="3"/>
    <cellStyle name="Normal_1702H" xfId="4"/>
    <cellStyle name="Percent [2]" xfId="5"/>
    <cellStyle name="Tusental (0)_pldt" xfId="6"/>
    <cellStyle name="Tusental_pldt" xfId="7"/>
    <cellStyle name="Valuta (0)_pldt" xfId="8"/>
    <cellStyle name="Valuta_pldt" xfId="9"/>
    <cellStyle name="パーセント" xfId="10" builtinId="5"/>
    <cellStyle name="桁区切り" xfId="11" builtinId="6"/>
    <cellStyle name="標準" xfId="0" builtinId="0"/>
    <cellStyle name="標準 2" xfId="12"/>
    <cellStyle name="未定義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CTLSV3\CIATEC&#20849;&#26377;\50&#24314;&#31689;&#37096;\99&#20491;&#20154;&#21029;&#26989;&#21209;&#12487;&#12540;&#12479;\02&#35373;&#35336;&#19968;&#35506;\10&#31712;&#21407;&#12288;&#20037;&#32654;\&#30476;&#21942;&#20303;&#23429;&#30707;&#20117;&#22243;&#22320;&#35373;&#35336;&#26360;\&#20013;&#20303;&#268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カバー"/>
      <sheetName val="表紙"/>
      <sheetName val="総括表"/>
      <sheetName val="内訳書（Ａ共通）"/>
      <sheetName val="内訳書 (Ｂ-1直接仮設)"/>
      <sheetName val="内訳書 (Ｂ-2土) "/>
      <sheetName val="内訳書 (Ｂ-3地業) "/>
      <sheetName val="内訳書 (B-4鉄筋)"/>
      <sheetName val="内訳書 (B-5ｺﾝｸﾘｰﾄ) "/>
      <sheetName val="内訳書 (B-6型枠) "/>
      <sheetName val="内訳書 (B-7既製ｺﾝｸﾘｰﾄ)"/>
      <sheetName val="内訳書 (B-8防水)"/>
      <sheetName val="内訳書 (B-9タイル) "/>
      <sheetName val="内訳書 (B-10木及木製パネル)"/>
      <sheetName val="内訳書 (B-11金属) "/>
      <sheetName val="内訳書 (B-12左官) "/>
      <sheetName val="内訳書 (B-13木製)"/>
      <sheetName val="内訳書 (B-14金属製建具) "/>
      <sheetName val="内訳書 (B-15硝子) "/>
      <sheetName val="内訳書 (B-16塗装) "/>
      <sheetName val="内訳書 (B-17仕上塗装) "/>
      <sheetName val="内訳書 (B-18内外装) "/>
      <sheetName val="内訳書 (B-19仕上ﾕﾆｯﾄ) "/>
      <sheetName val="内訳書 (B-20その他)"/>
      <sheetName val="諸経費"/>
      <sheetName val="営繕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"/>
  <sheetViews>
    <sheetView showZeros="0" tabSelected="1" view="pageBreakPreview" zoomScale="85" zoomScaleNormal="85" zoomScaleSheetLayoutView="85" workbookViewId="0">
      <selection activeCell="C2" sqref="C2:N2"/>
    </sheetView>
  </sheetViews>
  <sheetFormatPr defaultColWidth="9" defaultRowHeight="27.95" customHeight="1"/>
  <cols>
    <col min="1" max="1" width="3.25" style="43" customWidth="1"/>
    <col min="2" max="14" width="10.125" style="43" customWidth="1"/>
    <col min="15" max="16384" width="9" style="43"/>
  </cols>
  <sheetData>
    <row r="1" spans="1:19" ht="27.95" customHeight="1">
      <c r="B1" s="44" t="s">
        <v>33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9" ht="24.95" customHeight="1">
      <c r="A2" s="42"/>
      <c r="B2" s="111"/>
      <c r="C2" s="45"/>
      <c r="D2" s="45"/>
      <c r="E2" s="47"/>
      <c r="F2" s="113"/>
      <c r="G2" s="114"/>
      <c r="H2" s="62"/>
      <c r="I2" s="46"/>
      <c r="J2" s="61"/>
      <c r="K2" s="46"/>
      <c r="L2" s="61"/>
      <c r="M2" s="88"/>
      <c r="N2" s="47"/>
    </row>
    <row r="3" spans="1:19" ht="56.1" customHeight="1">
      <c r="B3" s="112"/>
      <c r="C3" s="48"/>
      <c r="D3" s="49"/>
      <c r="E3" s="51"/>
      <c r="F3" s="115"/>
      <c r="G3" s="116"/>
      <c r="H3" s="51"/>
      <c r="I3" s="48"/>
      <c r="J3" s="49"/>
      <c r="K3" s="48"/>
      <c r="L3" s="49"/>
      <c r="M3" s="53"/>
      <c r="N3" s="48"/>
    </row>
    <row r="4" spans="1:19" ht="56.1" customHeight="1">
      <c r="B4" s="126" t="s">
        <v>49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spans="1:19" ht="56.1" customHeight="1">
      <c r="B5" s="54"/>
      <c r="C5" s="125" t="s">
        <v>34</v>
      </c>
      <c r="D5" s="125"/>
      <c r="E5" s="129" t="s">
        <v>80</v>
      </c>
      <c r="F5" s="130"/>
      <c r="G5" s="130"/>
      <c r="H5" s="130"/>
      <c r="I5" s="130"/>
      <c r="J5" s="130"/>
      <c r="K5" s="130"/>
      <c r="L5" s="130"/>
      <c r="M5" s="130"/>
      <c r="N5" s="51"/>
      <c r="Q5" s="42"/>
      <c r="R5" s="42"/>
    </row>
    <row r="6" spans="1:19" ht="56.1" customHeight="1">
      <c r="B6" s="55"/>
      <c r="C6" s="125" t="s">
        <v>41</v>
      </c>
      <c r="D6" s="125"/>
      <c r="E6" s="121" t="s">
        <v>83</v>
      </c>
      <c r="F6" s="121"/>
      <c r="G6" s="121"/>
      <c r="H6" s="121"/>
      <c r="I6" s="121"/>
      <c r="J6" s="121"/>
      <c r="K6" s="121"/>
      <c r="L6" s="121"/>
      <c r="M6" s="121"/>
      <c r="N6" s="122"/>
    </row>
    <row r="7" spans="1:19" ht="56.1" customHeight="1">
      <c r="B7" s="56"/>
      <c r="C7" s="125" t="s">
        <v>1</v>
      </c>
      <c r="D7" s="125"/>
      <c r="E7" s="119"/>
      <c r="F7" s="119"/>
      <c r="G7" s="119"/>
      <c r="H7" s="120" t="s">
        <v>35</v>
      </c>
      <c r="I7" s="120"/>
      <c r="J7" s="120"/>
      <c r="K7" s="120"/>
      <c r="L7" s="142" t="s">
        <v>84</v>
      </c>
      <c r="M7" s="142"/>
      <c r="N7" s="57"/>
      <c r="Q7" s="42"/>
      <c r="R7" s="42"/>
      <c r="S7" s="42"/>
    </row>
    <row r="8" spans="1:19" ht="56.1" customHeight="1">
      <c r="B8" s="50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1"/>
      <c r="Q8" s="42"/>
      <c r="R8" s="42"/>
    </row>
    <row r="9" spans="1:19" ht="56.1" customHeight="1">
      <c r="B9" s="58"/>
      <c r="C9" s="59"/>
      <c r="D9" s="59"/>
      <c r="E9" s="59"/>
      <c r="F9" s="59"/>
      <c r="G9" s="59"/>
      <c r="H9" s="59"/>
      <c r="I9" s="117" t="s">
        <v>82</v>
      </c>
      <c r="J9" s="117"/>
      <c r="K9" s="118">
        <v>2</v>
      </c>
      <c r="L9" s="118"/>
      <c r="M9" s="118"/>
      <c r="N9" s="60" t="s">
        <v>42</v>
      </c>
    </row>
    <row r="10" spans="1:19" ht="56.1" customHeight="1">
      <c r="B10" s="50"/>
      <c r="C10" s="52"/>
      <c r="D10" s="52"/>
      <c r="E10" s="52"/>
      <c r="F10" s="52"/>
      <c r="G10" s="52"/>
      <c r="H10" s="52"/>
      <c r="I10" s="123" t="s">
        <v>81</v>
      </c>
      <c r="J10" s="123"/>
      <c r="K10" s="123"/>
      <c r="L10" s="123"/>
      <c r="M10" s="123"/>
      <c r="N10" s="124"/>
    </row>
  </sheetData>
  <mergeCells count="15">
    <mergeCell ref="I10:N10"/>
    <mergeCell ref="C5:D5"/>
    <mergeCell ref="C6:D6"/>
    <mergeCell ref="C7:D7"/>
    <mergeCell ref="B4:N4"/>
    <mergeCell ref="E5:M5"/>
    <mergeCell ref="L7:M7"/>
    <mergeCell ref="B2:B3"/>
    <mergeCell ref="F2:G2"/>
    <mergeCell ref="F3:G3"/>
    <mergeCell ref="I9:J9"/>
    <mergeCell ref="K9:M9"/>
    <mergeCell ref="E7:G7"/>
    <mergeCell ref="H7:K7"/>
    <mergeCell ref="E6:N6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S23"/>
  <sheetViews>
    <sheetView view="pageBreakPreview" zoomScaleNormal="85" workbookViewId="0">
      <selection activeCell="G5" sqref="G5:G11"/>
    </sheetView>
  </sheetViews>
  <sheetFormatPr defaultColWidth="9" defaultRowHeight="14.25"/>
  <cols>
    <col min="1" max="1" width="4.25" style="5" customWidth="1"/>
    <col min="2" max="2" width="9.125" style="5" customWidth="1"/>
    <col min="3" max="3" width="11.375" style="5" customWidth="1"/>
    <col min="4" max="4" width="16.625" style="5" customWidth="1"/>
    <col min="5" max="5" width="25.625" style="5" customWidth="1"/>
    <col min="6" max="6" width="13.625" style="5" customWidth="1"/>
    <col min="7" max="7" width="28.125" style="5" customWidth="1"/>
    <col min="8" max="8" width="22.625" style="5" customWidth="1"/>
    <col min="9" max="16384" width="9" style="5"/>
  </cols>
  <sheetData>
    <row r="2" spans="1:19" ht="18" customHeight="1">
      <c r="B2" s="5" t="s">
        <v>40</v>
      </c>
      <c r="H2" s="6"/>
    </row>
    <row r="3" spans="1:19" ht="54" customHeight="1">
      <c r="B3" s="135" t="s">
        <v>43</v>
      </c>
      <c r="C3" s="136"/>
      <c r="D3" s="140" t="str">
        <f>表紙!E6</f>
        <v>愛媛県立松山南高等学校放送配線移設等修繕</v>
      </c>
      <c r="E3" s="140"/>
      <c r="F3" s="140"/>
      <c r="G3" s="140"/>
      <c r="H3" s="141"/>
    </row>
    <row r="4" spans="1:19" ht="18" customHeight="1">
      <c r="B4" s="7" t="s">
        <v>2</v>
      </c>
      <c r="C4" s="133" t="s">
        <v>3</v>
      </c>
      <c r="D4" s="134"/>
      <c r="E4" s="7" t="s">
        <v>4</v>
      </c>
      <c r="F4" s="9" t="s">
        <v>5</v>
      </c>
      <c r="G4" s="10" t="s">
        <v>6</v>
      </c>
      <c r="H4" s="8" t="s">
        <v>7</v>
      </c>
    </row>
    <row r="5" spans="1:19" ht="36" customHeight="1">
      <c r="B5" s="3" t="s">
        <v>23</v>
      </c>
      <c r="C5" s="131" t="s">
        <v>8</v>
      </c>
      <c r="D5" s="132"/>
      <c r="E5" s="11"/>
      <c r="F5" s="12" t="s">
        <v>9</v>
      </c>
      <c r="G5" s="27"/>
      <c r="H5" s="84"/>
    </row>
    <row r="6" spans="1:19" ht="36" customHeight="1">
      <c r="B6" s="3" t="s">
        <v>24</v>
      </c>
      <c r="C6" s="137" t="s">
        <v>0</v>
      </c>
      <c r="D6" s="132"/>
      <c r="E6" s="11"/>
      <c r="F6" s="12" t="s">
        <v>9</v>
      </c>
      <c r="G6" s="27"/>
      <c r="H6" s="2"/>
    </row>
    <row r="7" spans="1:19" ht="36" customHeight="1">
      <c r="B7" s="3" t="s">
        <v>25</v>
      </c>
      <c r="C7" s="131" t="s">
        <v>10</v>
      </c>
      <c r="D7" s="139"/>
      <c r="E7" s="11"/>
      <c r="F7" s="12" t="s">
        <v>9</v>
      </c>
      <c r="G7" s="27"/>
      <c r="H7" s="85"/>
    </row>
    <row r="8" spans="1:19" ht="36" customHeight="1">
      <c r="B8" s="3" t="s">
        <v>26</v>
      </c>
      <c r="C8" s="137" t="s">
        <v>11</v>
      </c>
      <c r="D8" s="138"/>
      <c r="E8" s="11"/>
      <c r="F8" s="12" t="s">
        <v>9</v>
      </c>
      <c r="G8" s="27"/>
      <c r="H8" s="85"/>
    </row>
    <row r="9" spans="1:19" ht="36" customHeight="1">
      <c r="B9" s="4"/>
      <c r="C9" s="131" t="s">
        <v>12</v>
      </c>
      <c r="D9" s="139"/>
      <c r="E9" s="11"/>
      <c r="F9" s="12"/>
      <c r="G9" s="28"/>
      <c r="H9" s="2"/>
    </row>
    <row r="10" spans="1:19" ht="37.5" customHeight="1">
      <c r="B10" s="13"/>
      <c r="C10" s="137" t="s">
        <v>36</v>
      </c>
      <c r="D10" s="138"/>
      <c r="E10" s="11"/>
      <c r="F10" s="12"/>
      <c r="G10" s="28"/>
      <c r="H10" s="2"/>
    </row>
    <row r="11" spans="1:19" ht="39" customHeight="1">
      <c r="B11" s="4"/>
      <c r="C11" s="131" t="s">
        <v>1</v>
      </c>
      <c r="D11" s="132"/>
      <c r="E11" s="11"/>
      <c r="F11" s="12"/>
      <c r="G11" s="28"/>
      <c r="H11" s="2"/>
    </row>
    <row r="12" spans="1:19" ht="36" customHeight="1">
      <c r="B12" s="4"/>
      <c r="C12" s="131"/>
      <c r="D12" s="132"/>
      <c r="E12" s="11"/>
      <c r="F12" s="12"/>
      <c r="G12" s="28"/>
      <c r="H12" s="2"/>
    </row>
    <row r="13" spans="1:19" ht="36" customHeight="1">
      <c r="B13" s="4"/>
      <c r="C13" s="32"/>
      <c r="D13" s="31"/>
      <c r="E13" s="11"/>
      <c r="F13" s="12"/>
      <c r="G13" s="28"/>
      <c r="H13" s="2"/>
    </row>
    <row r="14" spans="1:19" ht="36" customHeight="1">
      <c r="B14" s="4"/>
      <c r="C14" s="4"/>
      <c r="D14" s="2"/>
      <c r="E14" s="4"/>
      <c r="F14" s="13"/>
      <c r="G14" s="2"/>
      <c r="H14" s="2"/>
    </row>
    <row r="15" spans="1:19" ht="36" customHeight="1">
      <c r="B15" s="4"/>
      <c r="C15" s="4"/>
      <c r="D15" s="2"/>
      <c r="E15" s="4"/>
      <c r="F15" s="13"/>
      <c r="G15" s="2"/>
      <c r="H15" s="2"/>
    </row>
    <row r="16" spans="1:19" ht="30" customHeight="1">
      <c r="A16" s="14"/>
      <c r="B16" s="14" t="s">
        <v>37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8.9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8.9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8.9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8.95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18.9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8.9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8.95" customHeight="1"/>
  </sheetData>
  <mergeCells count="11">
    <mergeCell ref="C12:D12"/>
    <mergeCell ref="C4:D4"/>
    <mergeCell ref="B3:C3"/>
    <mergeCell ref="C11:D11"/>
    <mergeCell ref="C5:D5"/>
    <mergeCell ref="C6:D6"/>
    <mergeCell ref="C8:D8"/>
    <mergeCell ref="C9:D9"/>
    <mergeCell ref="D3:H3"/>
    <mergeCell ref="C10:D10"/>
    <mergeCell ref="C7:D7"/>
  </mergeCells>
  <phoneticPr fontId="2"/>
  <printOptions horizontalCentered="1" verticalCentered="1"/>
  <pageMargins left="0.39370078740157483" right="0.39370078740157483" top="0.59055118110236227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9"/>
  <sheetViews>
    <sheetView showZeros="0" view="pageBreakPreview" topLeftCell="A52" zoomScaleNormal="85" zoomScaleSheetLayoutView="75" workbookViewId="0">
      <selection activeCell="H58" sqref="H58"/>
    </sheetView>
  </sheetViews>
  <sheetFormatPr defaultColWidth="9" defaultRowHeight="33.75" customHeight="1"/>
  <cols>
    <col min="1" max="1" width="3" style="1" customWidth="1"/>
    <col min="2" max="2" width="7.625" style="1" customWidth="1"/>
    <col min="3" max="3" width="22.125" style="17" customWidth="1"/>
    <col min="4" max="4" width="34.5" style="17" customWidth="1"/>
    <col min="5" max="5" width="11.25" style="17" customWidth="1"/>
    <col min="6" max="6" width="5" style="1" customWidth="1"/>
    <col min="7" max="7" width="16" style="35" customWidth="1"/>
    <col min="8" max="8" width="18.625" style="35" customWidth="1"/>
    <col min="9" max="9" width="21.25" style="17" customWidth="1"/>
    <col min="10" max="10" width="9" style="17"/>
    <col min="11" max="11" width="4.5" style="17" bestFit="1" customWidth="1"/>
    <col min="12" max="12" width="10.375" style="17" customWidth="1"/>
    <col min="13" max="13" width="10.5" style="17" bestFit="1" customWidth="1"/>
    <col min="14" max="14" width="9.5" style="17" bestFit="1" customWidth="1"/>
    <col min="15" max="15" width="11.625" style="17" bestFit="1" customWidth="1"/>
    <col min="16" max="16384" width="9" style="17"/>
  </cols>
  <sheetData>
    <row r="1" spans="2:15" ht="33.75" customHeight="1">
      <c r="B1" s="15" t="s">
        <v>13</v>
      </c>
      <c r="C1" s="15" t="s">
        <v>22</v>
      </c>
      <c r="D1" s="65" t="s">
        <v>21</v>
      </c>
      <c r="E1" s="15" t="s">
        <v>5</v>
      </c>
      <c r="F1" s="15" t="s">
        <v>14</v>
      </c>
      <c r="G1" s="16" t="s">
        <v>15</v>
      </c>
      <c r="H1" s="16" t="s">
        <v>16</v>
      </c>
      <c r="I1" s="15" t="s">
        <v>17</v>
      </c>
    </row>
    <row r="2" spans="2:15" ht="33.75" customHeight="1">
      <c r="B2" s="18" t="s">
        <v>20</v>
      </c>
      <c r="C2" s="19" t="s">
        <v>8</v>
      </c>
      <c r="D2" s="66"/>
      <c r="E2" s="20"/>
      <c r="F2" s="21"/>
      <c r="G2" s="20"/>
      <c r="H2" s="20"/>
      <c r="I2" s="22"/>
    </row>
    <row r="3" spans="2:15" ht="33.75" customHeight="1">
      <c r="B3" s="18"/>
      <c r="C3" s="19"/>
      <c r="D3" s="66"/>
      <c r="E3" s="20"/>
      <c r="F3" s="21"/>
      <c r="G3" s="20"/>
      <c r="H3" s="20"/>
      <c r="I3" s="22"/>
    </row>
    <row r="4" spans="2:15" ht="33.75" customHeight="1">
      <c r="B4" s="18"/>
      <c r="C4" s="19" t="s">
        <v>32</v>
      </c>
      <c r="D4" s="66"/>
      <c r="E4" s="20">
        <v>1</v>
      </c>
      <c r="F4" s="21" t="s">
        <v>18</v>
      </c>
      <c r="G4" s="20"/>
      <c r="H4" s="75"/>
      <c r="I4" s="143"/>
      <c r="J4" s="17" t="e">
        <f>MAX(J7:J8)*K4</f>
        <v>#DIV/0!</v>
      </c>
      <c r="K4" s="17">
        <v>1</v>
      </c>
      <c r="L4" s="38"/>
      <c r="M4" s="39"/>
      <c r="N4" s="39"/>
      <c r="O4" s="38"/>
    </row>
    <row r="5" spans="2:15" ht="33.75" customHeight="1">
      <c r="B5" s="18"/>
      <c r="C5" s="29"/>
      <c r="D5" s="66"/>
      <c r="E5" s="24"/>
      <c r="F5" s="25"/>
      <c r="G5" s="24"/>
      <c r="H5" s="75"/>
      <c r="I5" s="143"/>
      <c r="L5" s="38"/>
      <c r="M5" s="82"/>
      <c r="O5" s="38"/>
    </row>
    <row r="6" spans="2:15" ht="33.75" customHeight="1">
      <c r="B6" s="18"/>
      <c r="C6" s="19"/>
      <c r="D6" s="66"/>
      <c r="E6" s="20"/>
      <c r="F6" s="21"/>
      <c r="G6" s="89"/>
      <c r="H6" s="93"/>
      <c r="I6" s="144"/>
      <c r="L6" s="38"/>
      <c r="O6" s="38"/>
    </row>
    <row r="7" spans="2:15" ht="33.75" customHeight="1">
      <c r="B7" s="18"/>
      <c r="C7" s="19"/>
      <c r="D7" s="66"/>
      <c r="E7" s="20"/>
      <c r="F7" s="21"/>
      <c r="G7" s="37"/>
      <c r="H7" s="75"/>
      <c r="I7" s="143"/>
      <c r="J7" s="17" t="e">
        <f>10.15*((ROUND(H31/1000,0))^-0.2462)*(表紙!K9^0.6929)</f>
        <v>#DIV/0!</v>
      </c>
      <c r="K7" s="1"/>
      <c r="L7" s="38">
        <f>ROUND(H31/1000,0)</f>
        <v>0</v>
      </c>
      <c r="M7" s="17" t="e">
        <f>10.15*(L7^-0.2462)*(表紙!K9^0.6929)</f>
        <v>#DIV/0!</v>
      </c>
      <c r="O7" s="38"/>
    </row>
    <row r="8" spans="2:15" ht="33.75" customHeight="1">
      <c r="B8" s="18"/>
      <c r="C8" s="19"/>
      <c r="D8" s="66"/>
      <c r="E8" s="20"/>
      <c r="F8" s="21"/>
      <c r="G8" s="37"/>
      <c r="H8" s="75"/>
      <c r="I8" s="143"/>
      <c r="J8" s="17">
        <f>IF(H31&gt;3000000,3.1*((ROUND(H31/1000,0))^-0.0608),1.91)</f>
        <v>1.91</v>
      </c>
      <c r="K8" s="17" t="s">
        <v>48</v>
      </c>
    </row>
    <row r="9" spans="2:15" ht="33.75" customHeight="1">
      <c r="B9" s="18"/>
      <c r="C9" s="19"/>
      <c r="D9" s="66"/>
      <c r="E9" s="20"/>
      <c r="F9" s="21"/>
      <c r="G9" s="30"/>
      <c r="H9" s="75"/>
      <c r="I9" s="40"/>
      <c r="L9" s="38"/>
    </row>
    <row r="10" spans="2:15" ht="33.75" customHeight="1">
      <c r="B10" s="18"/>
      <c r="C10" s="19"/>
      <c r="D10" s="66"/>
      <c r="E10" s="20"/>
      <c r="F10" s="21"/>
      <c r="G10" s="30"/>
      <c r="H10" s="75"/>
      <c r="I10" s="40"/>
      <c r="L10" s="38"/>
    </row>
    <row r="11" spans="2:15" ht="33.75" customHeight="1">
      <c r="B11" s="18"/>
      <c r="C11" s="19"/>
      <c r="D11" s="66"/>
      <c r="E11" s="20"/>
      <c r="F11" s="21"/>
      <c r="G11" s="20"/>
      <c r="H11" s="75"/>
      <c r="I11" s="75"/>
      <c r="L11" s="38"/>
    </row>
    <row r="12" spans="2:15" ht="33.75" customHeight="1">
      <c r="B12" s="18"/>
      <c r="C12" s="19"/>
      <c r="D12" s="66"/>
      <c r="E12" s="20"/>
      <c r="F12" s="21"/>
      <c r="G12" s="20"/>
      <c r="H12" s="75"/>
      <c r="I12" s="40"/>
      <c r="L12" s="38"/>
    </row>
    <row r="13" spans="2:15" ht="33.75" customHeight="1">
      <c r="B13" s="18"/>
      <c r="C13" s="19"/>
      <c r="D13" s="66"/>
      <c r="E13" s="20"/>
      <c r="F13" s="21"/>
      <c r="G13" s="20"/>
      <c r="H13" s="75"/>
      <c r="I13" s="40"/>
      <c r="L13" s="38"/>
    </row>
    <row r="14" spans="2:15" ht="33.75" customHeight="1">
      <c r="B14" s="18"/>
      <c r="C14" s="19" t="s">
        <v>19</v>
      </c>
      <c r="D14" s="66"/>
      <c r="E14" s="20"/>
      <c r="F14" s="21"/>
      <c r="G14" s="20"/>
      <c r="H14" s="75"/>
      <c r="I14" s="145"/>
      <c r="L14" s="38"/>
    </row>
    <row r="15" spans="2:15" ht="33.75" customHeight="1">
      <c r="B15" s="18"/>
      <c r="C15" s="19"/>
      <c r="D15" s="66"/>
      <c r="E15" s="20"/>
      <c r="F15" s="21"/>
      <c r="G15" s="20"/>
      <c r="H15" s="20">
        <f>ROUNDDOWN(E15*G15,0)</f>
        <v>0</v>
      </c>
      <c r="I15" s="22"/>
    </row>
    <row r="16" spans="2:15" ht="30" customHeight="1">
      <c r="B16" s="18" t="s">
        <v>29</v>
      </c>
      <c r="C16" s="19" t="s">
        <v>0</v>
      </c>
      <c r="D16" s="66"/>
      <c r="E16" s="20"/>
      <c r="F16" s="21"/>
      <c r="G16" s="33"/>
      <c r="H16" s="20">
        <f>ROUNDDOWN(E16*G16,0)</f>
        <v>0</v>
      </c>
      <c r="I16" s="30"/>
    </row>
    <row r="17" spans="2:12" ht="30" customHeight="1">
      <c r="B17" s="18"/>
      <c r="C17" s="79"/>
      <c r="D17" s="91"/>
      <c r="E17" s="75"/>
      <c r="F17" s="76"/>
      <c r="G17" s="68"/>
      <c r="H17" s="75">
        <f t="shared" ref="H17:H24" si="0">E17*G17</f>
        <v>0</v>
      </c>
      <c r="I17" s="40"/>
      <c r="L17" s="38"/>
    </row>
    <row r="18" spans="2:12" ht="30" customHeight="1">
      <c r="B18" s="18" t="s">
        <v>44</v>
      </c>
      <c r="C18" s="79" t="str">
        <f>'B-1 内訳明細書'!C2</f>
        <v>放送機器移設</v>
      </c>
      <c r="D18" s="91"/>
      <c r="E18" s="75">
        <v>1</v>
      </c>
      <c r="F18" s="76" t="s">
        <v>18</v>
      </c>
      <c r="G18" s="68"/>
      <c r="H18" s="75"/>
      <c r="I18" s="40"/>
      <c r="L18" s="38"/>
    </row>
    <row r="19" spans="2:12" ht="30" customHeight="1">
      <c r="B19" s="18" t="s">
        <v>45</v>
      </c>
      <c r="C19" s="109" t="str">
        <f>'B-２ 内訳明細書'!C2</f>
        <v>配線</v>
      </c>
      <c r="D19" s="91"/>
      <c r="E19" s="75">
        <v>1</v>
      </c>
      <c r="F19" s="76" t="s">
        <v>18</v>
      </c>
      <c r="G19" s="68"/>
      <c r="H19" s="75"/>
      <c r="I19" s="40"/>
      <c r="L19" s="38"/>
    </row>
    <row r="20" spans="2:12" ht="30" customHeight="1">
      <c r="B20" s="18"/>
      <c r="C20" s="79"/>
      <c r="D20" s="91"/>
      <c r="E20" s="75"/>
      <c r="F20" s="76"/>
      <c r="G20" s="68"/>
      <c r="H20" s="75"/>
      <c r="I20" s="40"/>
      <c r="L20" s="38"/>
    </row>
    <row r="21" spans="2:12" ht="30" customHeight="1">
      <c r="B21" s="23"/>
      <c r="C21" s="79"/>
      <c r="D21" s="91"/>
      <c r="E21" s="75"/>
      <c r="F21" s="76"/>
      <c r="G21" s="68"/>
      <c r="H21" s="75">
        <f t="shared" si="0"/>
        <v>0</v>
      </c>
      <c r="I21" s="40"/>
      <c r="L21" s="38"/>
    </row>
    <row r="22" spans="2:12" ht="30" customHeight="1">
      <c r="B22" s="18"/>
      <c r="C22" s="79"/>
      <c r="D22" s="91"/>
      <c r="E22" s="75"/>
      <c r="F22" s="76"/>
      <c r="G22" s="68"/>
      <c r="H22" s="75">
        <f t="shared" si="0"/>
        <v>0</v>
      </c>
      <c r="I22" s="40"/>
      <c r="L22" s="38"/>
    </row>
    <row r="23" spans="2:12" ht="30" customHeight="1">
      <c r="B23" s="23"/>
      <c r="C23" s="80"/>
      <c r="D23" s="77"/>
      <c r="E23" s="75"/>
      <c r="F23" s="76"/>
      <c r="G23" s="68"/>
      <c r="H23" s="75">
        <f t="shared" si="0"/>
        <v>0</v>
      </c>
      <c r="I23" s="40"/>
    </row>
    <row r="24" spans="2:12" ht="30" customHeight="1">
      <c r="B24" s="23"/>
      <c r="C24" s="80"/>
      <c r="D24" s="77"/>
      <c r="E24" s="75"/>
      <c r="F24" s="76"/>
      <c r="G24" s="68"/>
      <c r="H24" s="75">
        <f t="shared" si="0"/>
        <v>0</v>
      </c>
      <c r="I24" s="40"/>
    </row>
    <row r="25" spans="2:12" ht="30" customHeight="1">
      <c r="B25" s="23"/>
      <c r="C25" s="80"/>
      <c r="D25" s="77"/>
      <c r="E25" s="75"/>
      <c r="F25" s="76"/>
      <c r="G25" s="68"/>
      <c r="H25" s="75"/>
      <c r="I25" s="40"/>
    </row>
    <row r="26" spans="2:12" ht="30" customHeight="1">
      <c r="B26" s="23"/>
      <c r="C26" s="80"/>
      <c r="D26" s="91"/>
      <c r="E26" s="75"/>
      <c r="F26" s="76"/>
      <c r="G26" s="68"/>
      <c r="H26" s="75"/>
      <c r="I26" s="40"/>
    </row>
    <row r="27" spans="2:12" ht="30" customHeight="1">
      <c r="B27" s="23"/>
      <c r="C27" s="79"/>
      <c r="D27" s="77"/>
      <c r="E27" s="75"/>
      <c r="F27" s="76"/>
      <c r="G27" s="68"/>
      <c r="H27" s="75"/>
      <c r="I27" s="40"/>
    </row>
    <row r="28" spans="2:12" ht="30" customHeight="1">
      <c r="B28" s="23"/>
      <c r="C28" s="79"/>
      <c r="D28" s="77"/>
      <c r="E28" s="75"/>
      <c r="F28" s="76"/>
      <c r="G28" s="68"/>
      <c r="H28" s="75"/>
      <c r="I28" s="40"/>
    </row>
    <row r="29" spans="2:12" ht="30" customHeight="1">
      <c r="B29" s="23"/>
      <c r="C29" s="79"/>
      <c r="D29" s="77"/>
      <c r="E29" s="93"/>
      <c r="F29" s="76"/>
      <c r="G29" s="68"/>
      <c r="H29" s="75"/>
      <c r="I29" s="40"/>
    </row>
    <row r="30" spans="2:12" ht="30" customHeight="1">
      <c r="B30" s="23"/>
      <c r="C30" s="79"/>
      <c r="D30" s="77"/>
      <c r="E30" s="75"/>
      <c r="F30" s="76"/>
      <c r="G30" s="68"/>
      <c r="H30" s="75"/>
      <c r="I30" s="40"/>
    </row>
    <row r="31" spans="2:12" ht="30" customHeight="1">
      <c r="B31" s="23"/>
      <c r="C31" s="19" t="s">
        <v>19</v>
      </c>
      <c r="D31" s="67"/>
      <c r="E31" s="20"/>
      <c r="F31" s="21"/>
      <c r="G31" s="20"/>
      <c r="H31" s="75">
        <f>(SUM(H17:H30))</f>
        <v>0</v>
      </c>
      <c r="I31" s="30"/>
    </row>
    <row r="32" spans="2:12" ht="33.75" customHeight="1">
      <c r="B32" s="23" t="s">
        <v>28</v>
      </c>
      <c r="C32" s="20" t="s">
        <v>27</v>
      </c>
      <c r="D32" s="67"/>
      <c r="E32" s="20"/>
      <c r="F32" s="21"/>
      <c r="G32" s="20"/>
      <c r="H32" s="20"/>
      <c r="I32" s="30"/>
    </row>
    <row r="33" spans="2:14" ht="33.75" customHeight="1">
      <c r="B33" s="23"/>
      <c r="C33" s="20"/>
      <c r="D33" s="67"/>
      <c r="E33" s="20"/>
      <c r="F33" s="21"/>
      <c r="G33" s="20"/>
      <c r="H33" s="20"/>
      <c r="I33" s="30"/>
      <c r="M33" s="1"/>
    </row>
    <row r="34" spans="2:14" ht="33.75" customHeight="1">
      <c r="B34" s="23"/>
      <c r="C34" s="20" t="s">
        <v>27</v>
      </c>
      <c r="D34" s="66"/>
      <c r="E34" s="20">
        <v>1</v>
      </c>
      <c r="F34" s="21" t="s">
        <v>18</v>
      </c>
      <c r="G34" s="20">
        <v>0</v>
      </c>
      <c r="H34" s="75"/>
      <c r="I34" s="40"/>
      <c r="J34" s="17" t="e">
        <f>MAX(J37:J38)*K4</f>
        <v>#DIV/0!</v>
      </c>
      <c r="L34" s="38"/>
      <c r="M34" s="39"/>
      <c r="N34" s="38"/>
    </row>
    <row r="35" spans="2:14" ht="33.75" customHeight="1">
      <c r="B35" s="23"/>
      <c r="C35" s="19"/>
      <c r="D35" s="67"/>
      <c r="E35" s="20"/>
      <c r="F35" s="21"/>
      <c r="G35" s="20"/>
      <c r="H35" s="20">
        <f t="shared" ref="H35:H43" si="1">ROUNDDOWN(E35*G35,0)</f>
        <v>0</v>
      </c>
      <c r="I35" s="30"/>
      <c r="L35" s="38"/>
      <c r="M35" s="39"/>
      <c r="N35" s="38"/>
    </row>
    <row r="36" spans="2:14" ht="33.75" customHeight="1">
      <c r="B36" s="23"/>
      <c r="C36" s="19"/>
      <c r="D36" s="67"/>
      <c r="E36" s="20"/>
      <c r="F36" s="21"/>
      <c r="G36" s="20"/>
      <c r="H36" s="20">
        <f t="shared" si="1"/>
        <v>0</v>
      </c>
      <c r="I36" s="30"/>
      <c r="L36" s="38"/>
      <c r="M36" s="39"/>
      <c r="N36" s="38"/>
    </row>
    <row r="37" spans="2:14" ht="33.75" customHeight="1">
      <c r="B37" s="18"/>
      <c r="C37" s="19"/>
      <c r="D37" s="67"/>
      <c r="E37" s="20"/>
      <c r="F37" s="21"/>
      <c r="G37" s="33"/>
      <c r="H37" s="20">
        <f t="shared" si="1"/>
        <v>0</v>
      </c>
      <c r="I37" s="30"/>
      <c r="J37" s="17" t="e">
        <f>658.42*((ROUND((H31+H14)/1000,0))^-0.4896)*(表紙!K9^0.7247)</f>
        <v>#DIV/0!</v>
      </c>
      <c r="L37" s="38">
        <f>ROUND((H31+H14)/1000,0)</f>
        <v>0</v>
      </c>
      <c r="M37" s="17" t="e">
        <f>658.42*(L37^-0.4896)*(表紙!K9^0.7247)</f>
        <v>#DIV/0!</v>
      </c>
      <c r="N37" s="38"/>
    </row>
    <row r="38" spans="2:14" ht="33.75" customHeight="1">
      <c r="B38" s="18"/>
      <c r="C38" s="19"/>
      <c r="D38" s="67"/>
      <c r="E38" s="20"/>
      <c r="F38" s="21"/>
      <c r="G38" s="33"/>
      <c r="H38" s="20">
        <f t="shared" si="1"/>
        <v>0</v>
      </c>
      <c r="I38" s="92"/>
      <c r="J38" s="17">
        <f>IF((H31+H14)&gt;3000000,186.18*((ROUND((H31+H14)/1000,0)^-0.2941)),17.68)</f>
        <v>17.68</v>
      </c>
      <c r="K38" s="17" t="s">
        <v>48</v>
      </c>
      <c r="L38" s="38"/>
    </row>
    <row r="39" spans="2:14" ht="33.75" customHeight="1">
      <c r="B39" s="23"/>
      <c r="C39" s="19"/>
      <c r="D39" s="67"/>
      <c r="E39" s="36"/>
      <c r="F39" s="21"/>
      <c r="G39" s="33"/>
      <c r="H39" s="20">
        <f t="shared" si="1"/>
        <v>0</v>
      </c>
      <c r="I39" s="92"/>
    </row>
    <row r="40" spans="2:14" ht="33.75" customHeight="1">
      <c r="B40" s="23"/>
      <c r="C40" s="19"/>
      <c r="D40" s="67"/>
      <c r="E40" s="36"/>
      <c r="F40" s="21"/>
      <c r="G40" s="33"/>
      <c r="H40" s="20"/>
      <c r="I40" s="30"/>
    </row>
    <row r="41" spans="2:14" ht="33.75" customHeight="1">
      <c r="B41" s="23"/>
      <c r="C41" s="110"/>
      <c r="D41" s="66"/>
      <c r="E41" s="36"/>
      <c r="F41" s="21"/>
      <c r="G41" s="33"/>
      <c r="H41" s="20"/>
      <c r="I41" s="30"/>
    </row>
    <row r="42" spans="2:14" ht="33.75" customHeight="1">
      <c r="B42" s="23"/>
      <c r="C42" s="20"/>
      <c r="D42" s="66"/>
      <c r="E42" s="36"/>
      <c r="F42" s="21"/>
      <c r="G42" s="33"/>
      <c r="H42" s="20"/>
      <c r="I42" s="30"/>
    </row>
    <row r="43" spans="2:14" ht="33.75" customHeight="1">
      <c r="B43" s="23"/>
      <c r="C43" s="20"/>
      <c r="D43" s="66"/>
      <c r="E43" s="36"/>
      <c r="F43" s="21"/>
      <c r="G43" s="33"/>
      <c r="H43" s="20">
        <f t="shared" si="1"/>
        <v>0</v>
      </c>
      <c r="I43" s="30"/>
    </row>
    <row r="44" spans="2:14" ht="33.75" customHeight="1">
      <c r="B44" s="23"/>
      <c r="C44" s="19" t="s">
        <v>19</v>
      </c>
      <c r="D44" s="66"/>
      <c r="E44" s="20"/>
      <c r="F44" s="21"/>
      <c r="G44" s="33"/>
      <c r="H44" s="75">
        <f>SUM(H34:H43)</f>
        <v>0</v>
      </c>
      <c r="I44" s="30"/>
    </row>
    <row r="45" spans="2:14" ht="33.75" customHeight="1">
      <c r="B45" s="26"/>
      <c r="C45" s="34"/>
      <c r="D45" s="66"/>
      <c r="E45" s="20"/>
      <c r="F45" s="21"/>
      <c r="G45" s="33"/>
      <c r="H45" s="20">
        <f>ROUNDDOWN(E45*G45,0)</f>
        <v>0</v>
      </c>
      <c r="I45" s="30"/>
    </row>
    <row r="46" spans="2:14" ht="33.75" customHeight="1">
      <c r="B46" s="23" t="s">
        <v>30</v>
      </c>
      <c r="C46" s="20" t="s">
        <v>31</v>
      </c>
      <c r="D46" s="66"/>
      <c r="E46" s="36"/>
      <c r="F46" s="21"/>
      <c r="G46" s="33"/>
      <c r="H46" s="20"/>
      <c r="I46" s="30"/>
    </row>
    <row r="47" spans="2:14" ht="33.75" customHeight="1">
      <c r="B47" s="23"/>
      <c r="C47" s="20"/>
      <c r="D47" s="66"/>
      <c r="E47" s="20"/>
      <c r="F47" s="21"/>
      <c r="G47" s="33"/>
      <c r="H47" s="20"/>
      <c r="I47" s="30"/>
      <c r="M47" s="1"/>
    </row>
    <row r="48" spans="2:14" ht="33.75" customHeight="1">
      <c r="B48" s="23"/>
      <c r="C48" s="19" t="s">
        <v>31</v>
      </c>
      <c r="D48" s="66"/>
      <c r="E48" s="20">
        <v>1</v>
      </c>
      <c r="F48" s="21" t="s">
        <v>18</v>
      </c>
      <c r="G48" s="33"/>
      <c r="H48" s="75"/>
      <c r="I48" s="40"/>
      <c r="J48" s="17">
        <f>J51*K4</f>
        <v>17.489999999999998</v>
      </c>
      <c r="L48" s="38"/>
      <c r="M48" s="39"/>
    </row>
    <row r="49" spans="2:13" ht="33.75" customHeight="1">
      <c r="B49" s="26"/>
      <c r="C49" s="34"/>
      <c r="D49" s="66"/>
      <c r="E49" s="20"/>
      <c r="F49" s="21"/>
      <c r="G49" s="33"/>
      <c r="H49" s="20">
        <f t="shared" ref="H49:H57" si="2">ROUNDDOWN(E49*G49,0)</f>
        <v>0</v>
      </c>
      <c r="I49" s="30"/>
    </row>
    <row r="50" spans="2:13" ht="33.75" customHeight="1">
      <c r="B50" s="26"/>
      <c r="C50" s="34"/>
      <c r="D50" s="66"/>
      <c r="E50" s="20"/>
      <c r="F50" s="21"/>
      <c r="G50" s="33"/>
      <c r="H50" s="20"/>
      <c r="I50" s="30"/>
    </row>
    <row r="51" spans="2:13" ht="33.75" customHeight="1">
      <c r="B51" s="18"/>
      <c r="C51" s="34"/>
      <c r="D51" s="66"/>
      <c r="E51" s="20"/>
      <c r="F51" s="21"/>
      <c r="G51" s="33"/>
      <c r="H51" s="20">
        <f t="shared" si="2"/>
        <v>0</v>
      </c>
      <c r="I51" s="30"/>
      <c r="J51" s="17">
        <f>IF((H31+H14+H44)&gt;3000000,29.102-(3.34*LOG(ROUND((H31+H14+H44)/1000,0))),17.49)</f>
        <v>17.489999999999998</v>
      </c>
      <c r="L51" s="17">
        <f>ROUND((H31+H14+H44)/1000,0)</f>
        <v>0</v>
      </c>
      <c r="M51" s="17">
        <f>IF(L51&gt;3000,29.102-(3.34*LOG(ROUND(L51,0))),17.49)</f>
        <v>17.489999999999998</v>
      </c>
    </row>
    <row r="52" spans="2:13" ht="33.75" customHeight="1">
      <c r="B52" s="18"/>
      <c r="C52" s="34"/>
      <c r="D52" s="66"/>
      <c r="E52" s="20"/>
      <c r="F52" s="21"/>
      <c r="G52" s="33"/>
      <c r="H52" s="20">
        <f t="shared" si="2"/>
        <v>0</v>
      </c>
      <c r="I52" s="30"/>
    </row>
    <row r="53" spans="2:13" ht="33.75" customHeight="1">
      <c r="B53" s="23"/>
      <c r="C53" s="34"/>
      <c r="D53" s="66"/>
      <c r="E53" s="36"/>
      <c r="F53" s="21"/>
      <c r="G53" s="33"/>
      <c r="H53" s="20">
        <f t="shared" si="2"/>
        <v>0</v>
      </c>
      <c r="I53" s="30"/>
    </row>
    <row r="54" spans="2:13" ht="33.75" customHeight="1">
      <c r="B54" s="23"/>
      <c r="C54" s="34"/>
      <c r="D54" s="66"/>
      <c r="E54" s="36"/>
      <c r="F54" s="21"/>
      <c r="G54" s="33"/>
      <c r="H54" s="20">
        <f t="shared" si="2"/>
        <v>0</v>
      </c>
      <c r="I54" s="30"/>
    </row>
    <row r="55" spans="2:13" ht="33.75" customHeight="1">
      <c r="B55" s="23"/>
      <c r="C55" s="20"/>
      <c r="D55" s="66"/>
      <c r="E55" s="36"/>
      <c r="F55" s="21"/>
      <c r="G55" s="33"/>
      <c r="H55" s="20"/>
      <c r="I55" s="30"/>
    </row>
    <row r="56" spans="2:13" ht="33.75" customHeight="1">
      <c r="B56" s="23"/>
      <c r="C56" s="20"/>
      <c r="D56" s="66"/>
      <c r="E56" s="20"/>
      <c r="F56" s="21"/>
      <c r="G56" s="33"/>
      <c r="H56" s="20">
        <f t="shared" si="2"/>
        <v>0</v>
      </c>
      <c r="I56" s="30"/>
    </row>
    <row r="57" spans="2:13" ht="33.75" customHeight="1">
      <c r="B57" s="23"/>
      <c r="C57" s="20"/>
      <c r="D57" s="66"/>
      <c r="E57" s="20"/>
      <c r="F57" s="21"/>
      <c r="G57" s="33"/>
      <c r="H57" s="20">
        <f t="shared" si="2"/>
        <v>0</v>
      </c>
      <c r="I57" s="30"/>
    </row>
    <row r="58" spans="2:13" ht="33.75" customHeight="1">
      <c r="B58" s="23"/>
      <c r="C58" s="19" t="s">
        <v>19</v>
      </c>
      <c r="D58" s="66"/>
      <c r="E58" s="36"/>
      <c r="F58" s="21"/>
      <c r="G58" s="33"/>
      <c r="H58" s="75">
        <f>SUM(H48:H57)</f>
        <v>0</v>
      </c>
      <c r="I58" s="30"/>
    </row>
    <row r="59" spans="2:13" ht="33.75" customHeight="1">
      <c r="B59" s="18"/>
      <c r="C59" s="20"/>
      <c r="D59" s="66"/>
      <c r="E59" s="20"/>
      <c r="F59" s="21"/>
      <c r="G59" s="33"/>
      <c r="H59" s="33"/>
      <c r="I59" s="30"/>
    </row>
  </sheetData>
  <phoneticPr fontId="2"/>
  <printOptions horizontalCentered="1" verticalCentered="1"/>
  <pageMargins left="0.6692913385826772" right="0.59055118110236227" top="0.94488188976377963" bottom="0.6692913385826772" header="0.86614173228346458" footer="0.39370078740157483"/>
  <pageSetup paperSize="9" scale="97" firstPageNumber="2" orientation="landscape" useFirstPageNumber="1" horizontalDpi="4294967295" verticalDpi="300" r:id="rId1"/>
  <headerFooter alignWithMargins="0">
    <oddHeader>&amp;L（修繕内訳書）</oddHeader>
    <oddFooter>&amp;L&amp;"ＭＳ 明朝,標準"&amp;12（NO.&amp;P）</oddFooter>
  </headerFooter>
  <rowBreaks count="2" manualBreakCount="2">
    <brk id="15" min="1" max="8" man="1"/>
    <brk id="45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5"/>
  <sheetViews>
    <sheetView showZeros="0" view="pageBreakPreview" zoomScaleNormal="85" zoomScaleSheetLayoutView="75" workbookViewId="0">
      <selection activeCell="D6" sqref="D6"/>
    </sheetView>
  </sheetViews>
  <sheetFormatPr defaultColWidth="9" defaultRowHeight="33.75" customHeight="1"/>
  <cols>
    <col min="1" max="1" width="3" style="69" customWidth="1"/>
    <col min="2" max="2" width="7.625" style="69" customWidth="1"/>
    <col min="3" max="3" width="37.5" style="72" customWidth="1"/>
    <col min="4" max="4" width="18.75" style="72" customWidth="1"/>
    <col min="5" max="5" width="10" style="72" customWidth="1"/>
    <col min="6" max="6" width="5" style="69" customWidth="1"/>
    <col min="7" max="7" width="16" style="78" customWidth="1"/>
    <col min="8" max="8" width="18.625" style="78" customWidth="1"/>
    <col min="9" max="9" width="21.25" style="72" customWidth="1"/>
    <col min="10" max="10" width="6.5" style="98" bestFit="1" customWidth="1"/>
    <col min="11" max="11" width="7.5" style="72" bestFit="1" customWidth="1"/>
    <col min="12" max="12" width="20.5" style="72" bestFit="1" customWidth="1"/>
    <col min="13" max="13" width="11.625" style="72" bestFit="1" customWidth="1"/>
    <col min="14" max="16384" width="9" style="72"/>
  </cols>
  <sheetData>
    <row r="1" spans="2:17" ht="33" customHeight="1">
      <c r="B1" s="70" t="s">
        <v>13</v>
      </c>
      <c r="C1" s="70" t="s">
        <v>22</v>
      </c>
      <c r="D1" s="54" t="s">
        <v>38</v>
      </c>
      <c r="E1" s="70" t="s">
        <v>39</v>
      </c>
      <c r="F1" s="70" t="s">
        <v>14</v>
      </c>
      <c r="G1" s="71" t="s">
        <v>15</v>
      </c>
      <c r="H1" s="71" t="s">
        <v>16</v>
      </c>
      <c r="I1" s="70" t="s">
        <v>17</v>
      </c>
    </row>
    <row r="2" spans="2:17" ht="33" customHeight="1">
      <c r="B2" s="63" t="s">
        <v>47</v>
      </c>
      <c r="C2" s="73" t="s">
        <v>50</v>
      </c>
      <c r="D2" s="74"/>
      <c r="E2" s="101"/>
      <c r="F2" s="76"/>
      <c r="G2" s="102"/>
      <c r="H2" s="101"/>
      <c r="I2" s="40"/>
      <c r="M2" s="86"/>
      <c r="Q2" s="81"/>
    </row>
    <row r="3" spans="2:17" ht="33" customHeight="1">
      <c r="B3" s="63"/>
      <c r="C3" s="94" t="s">
        <v>51</v>
      </c>
      <c r="D3" s="95" t="s">
        <v>52</v>
      </c>
      <c r="E3" s="103">
        <v>5</v>
      </c>
      <c r="F3" s="76" t="s">
        <v>53</v>
      </c>
      <c r="G3" s="104"/>
      <c r="H3" s="101"/>
      <c r="I3" s="40"/>
    </row>
    <row r="4" spans="2:17" ht="33" customHeight="1">
      <c r="B4" s="63"/>
      <c r="C4" s="94" t="s">
        <v>54</v>
      </c>
      <c r="D4" s="95" t="s">
        <v>55</v>
      </c>
      <c r="E4" s="103">
        <v>9</v>
      </c>
      <c r="F4" s="76" t="s">
        <v>53</v>
      </c>
      <c r="G4" s="104"/>
      <c r="H4" s="101"/>
      <c r="I4" s="40"/>
    </row>
    <row r="5" spans="2:17" ht="33" customHeight="1">
      <c r="B5" s="63"/>
      <c r="C5" s="79" t="s">
        <v>79</v>
      </c>
      <c r="D5" s="106" t="s">
        <v>85</v>
      </c>
      <c r="E5" s="101">
        <v>1</v>
      </c>
      <c r="F5" s="76" t="s">
        <v>57</v>
      </c>
      <c r="G5" s="104"/>
      <c r="H5" s="101"/>
      <c r="I5" s="40"/>
    </row>
    <row r="6" spans="2:17" ht="33" customHeight="1">
      <c r="B6" s="63"/>
      <c r="C6" s="79"/>
      <c r="D6" s="95"/>
      <c r="E6" s="103"/>
      <c r="F6" s="76"/>
      <c r="G6" s="102"/>
      <c r="H6" s="101"/>
      <c r="I6" s="40"/>
    </row>
    <row r="7" spans="2:17" ht="33" customHeight="1">
      <c r="B7" s="63"/>
      <c r="C7" s="79"/>
      <c r="D7" s="106"/>
      <c r="E7" s="103"/>
      <c r="F7" s="76"/>
      <c r="G7" s="102"/>
      <c r="H7" s="101"/>
      <c r="I7" s="40"/>
    </row>
    <row r="8" spans="2:17" ht="33.75" customHeight="1">
      <c r="B8" s="63"/>
      <c r="C8" s="79"/>
      <c r="D8" s="95"/>
      <c r="E8" s="103"/>
      <c r="F8" s="76"/>
      <c r="G8" s="102"/>
      <c r="H8" s="101"/>
      <c r="I8" s="40"/>
      <c r="N8" s="97"/>
      <c r="O8" s="97"/>
      <c r="P8" s="97"/>
      <c r="Q8" s="96"/>
    </row>
    <row r="9" spans="2:17" ht="33" customHeight="1">
      <c r="B9" s="63"/>
      <c r="C9" s="79"/>
      <c r="D9" s="100"/>
      <c r="E9" s="103"/>
      <c r="F9" s="76"/>
      <c r="G9" s="102"/>
      <c r="H9" s="101"/>
      <c r="I9" s="40"/>
      <c r="L9" s="97"/>
      <c r="M9" s="97"/>
    </row>
    <row r="10" spans="2:17" ht="33" customHeight="1">
      <c r="B10" s="63"/>
      <c r="C10" s="79"/>
      <c r="D10" s="95"/>
      <c r="E10" s="103"/>
      <c r="F10" s="76"/>
      <c r="G10" s="102"/>
      <c r="H10" s="101"/>
      <c r="I10" s="40"/>
      <c r="J10" s="99"/>
    </row>
    <row r="11" spans="2:17" ht="33" customHeight="1">
      <c r="B11" s="63"/>
      <c r="C11" s="79"/>
      <c r="D11" s="105"/>
      <c r="E11" s="103"/>
      <c r="F11" s="76"/>
      <c r="G11" s="102"/>
      <c r="H11" s="101"/>
      <c r="I11" s="40"/>
    </row>
    <row r="12" spans="2:17" ht="33" customHeight="1">
      <c r="B12" s="63"/>
      <c r="C12" s="94"/>
      <c r="D12" s="74"/>
      <c r="E12" s="103"/>
      <c r="F12" s="76"/>
      <c r="G12" s="102"/>
      <c r="H12" s="101"/>
      <c r="I12" s="40"/>
    </row>
    <row r="13" spans="2:17" ht="33" customHeight="1">
      <c r="B13" s="63"/>
      <c r="C13" s="94"/>
      <c r="D13" s="95"/>
      <c r="E13" s="103"/>
      <c r="F13" s="76"/>
      <c r="G13" s="102"/>
      <c r="H13" s="101"/>
      <c r="I13" s="40"/>
    </row>
    <row r="14" spans="2:17" ht="33" customHeight="1">
      <c r="B14" s="63"/>
      <c r="C14" s="79"/>
      <c r="D14" s="77"/>
      <c r="E14" s="75"/>
      <c r="F14" s="76"/>
      <c r="G14" s="68"/>
      <c r="H14" s="75"/>
      <c r="I14" s="40"/>
    </row>
    <row r="15" spans="2:17" ht="33" customHeight="1">
      <c r="B15" s="63"/>
      <c r="C15" s="79"/>
      <c r="D15" s="77"/>
      <c r="E15" s="75"/>
      <c r="F15" s="76"/>
      <c r="G15" s="68"/>
      <c r="H15" s="75"/>
      <c r="I15" s="40"/>
    </row>
  </sheetData>
  <phoneticPr fontId="2"/>
  <printOptions horizontalCentered="1"/>
  <pageMargins left="0.6692913385826772" right="0.59055118110236227" top="0.94488188976377963" bottom="0.47244094488188981" header="0.74803149606299213" footer="0.39370078740157483"/>
  <pageSetup paperSize="9" scale="99" firstPageNumber="6" orientation="landscape" useFirstPageNumber="1" r:id="rId1"/>
  <headerFooter alignWithMargins="0">
    <oddHeader>&amp;L（修繕内訳書）</oddHeader>
    <oddFooter>&amp;L&amp;"ＭＳ 明朝,標準"&amp;12（NO.&amp;P）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5"/>
  <sheetViews>
    <sheetView showZeros="0" view="pageBreakPreview" zoomScaleNormal="85" zoomScaleSheetLayoutView="75" workbookViewId="0">
      <selection activeCell="D14" sqref="D14"/>
    </sheetView>
  </sheetViews>
  <sheetFormatPr defaultColWidth="9" defaultRowHeight="33.75" customHeight="1"/>
  <cols>
    <col min="1" max="1" width="3" style="69" customWidth="1"/>
    <col min="2" max="2" width="7.625" style="69" customWidth="1"/>
    <col min="3" max="3" width="37.5" style="72" customWidth="1"/>
    <col min="4" max="4" width="18.75" style="72" customWidth="1"/>
    <col min="5" max="5" width="10" style="72" customWidth="1"/>
    <col min="6" max="6" width="5" style="69" customWidth="1"/>
    <col min="7" max="7" width="16" style="78" customWidth="1"/>
    <col min="8" max="8" width="18.625" style="78" customWidth="1"/>
    <col min="9" max="9" width="21.25" style="72" customWidth="1"/>
    <col min="10" max="10" width="9.25" style="72" bestFit="1" customWidth="1"/>
    <col min="11" max="11" width="7.25" style="72" bestFit="1" customWidth="1"/>
    <col min="12" max="13" width="9" style="72"/>
    <col min="14" max="14" width="9.5" style="72" bestFit="1" customWidth="1"/>
    <col min="15" max="16384" width="9" style="72"/>
  </cols>
  <sheetData>
    <row r="1" spans="2:19" ht="33" customHeight="1">
      <c r="B1" s="70" t="s">
        <v>13</v>
      </c>
      <c r="C1" s="70" t="s">
        <v>22</v>
      </c>
      <c r="D1" s="54" t="s">
        <v>38</v>
      </c>
      <c r="E1" s="70" t="s">
        <v>39</v>
      </c>
      <c r="F1" s="70" t="s">
        <v>14</v>
      </c>
      <c r="G1" s="71" t="s">
        <v>15</v>
      </c>
      <c r="H1" s="71" t="s">
        <v>16</v>
      </c>
      <c r="I1" s="70" t="s">
        <v>17</v>
      </c>
      <c r="J1" s="72" t="s">
        <v>77</v>
      </c>
      <c r="K1" s="72" t="s">
        <v>78</v>
      </c>
    </row>
    <row r="2" spans="2:19" ht="33" customHeight="1">
      <c r="B2" s="63" t="s">
        <v>46</v>
      </c>
      <c r="C2" s="107" t="s">
        <v>58</v>
      </c>
      <c r="D2" s="74"/>
      <c r="E2" s="101"/>
      <c r="F2" s="76"/>
      <c r="G2" s="102"/>
      <c r="H2" s="101">
        <f>SUM(H3:H45)</f>
        <v>0</v>
      </c>
      <c r="I2" s="40"/>
      <c r="N2" s="81"/>
      <c r="R2" s="81"/>
      <c r="S2" s="81"/>
    </row>
    <row r="3" spans="2:19" ht="33" customHeight="1">
      <c r="B3" s="63"/>
      <c r="C3" s="94" t="s">
        <v>59</v>
      </c>
      <c r="D3" s="95" t="s">
        <v>60</v>
      </c>
      <c r="E3" s="103">
        <v>300</v>
      </c>
      <c r="F3" s="76" t="s">
        <v>61</v>
      </c>
      <c r="G3" s="104"/>
      <c r="H3" s="101"/>
      <c r="I3" s="40"/>
      <c r="J3" s="108">
        <v>559</v>
      </c>
      <c r="K3" s="72">
        <v>59</v>
      </c>
      <c r="N3" s="87"/>
      <c r="R3" s="81"/>
      <c r="S3" s="81"/>
    </row>
    <row r="4" spans="2:19" ht="33" customHeight="1">
      <c r="B4" s="63"/>
      <c r="C4" s="94" t="s">
        <v>62</v>
      </c>
      <c r="D4" s="95" t="s">
        <v>63</v>
      </c>
      <c r="E4" s="103">
        <v>250</v>
      </c>
      <c r="F4" s="76" t="s">
        <v>61</v>
      </c>
      <c r="G4" s="104"/>
      <c r="H4" s="101"/>
      <c r="I4" s="40"/>
      <c r="J4" s="108">
        <v>559</v>
      </c>
      <c r="K4" s="72">
        <v>59</v>
      </c>
      <c r="N4" s="81"/>
      <c r="R4" s="81"/>
      <c r="S4" s="81"/>
    </row>
    <row r="5" spans="2:19" ht="33" customHeight="1">
      <c r="B5" s="63"/>
      <c r="C5" s="94" t="s">
        <v>64</v>
      </c>
      <c r="D5" s="95" t="s">
        <v>63</v>
      </c>
      <c r="E5" s="103">
        <v>100</v>
      </c>
      <c r="F5" s="76" t="s">
        <v>61</v>
      </c>
      <c r="G5" s="104"/>
      <c r="H5" s="101"/>
      <c r="I5" s="40"/>
      <c r="J5" s="108">
        <v>559</v>
      </c>
      <c r="K5" s="72">
        <v>59</v>
      </c>
    </row>
    <row r="6" spans="2:19" ht="33" customHeight="1">
      <c r="B6" s="63"/>
      <c r="C6" s="79" t="s">
        <v>65</v>
      </c>
      <c r="D6" s="95" t="s">
        <v>66</v>
      </c>
      <c r="E6" s="103">
        <v>80</v>
      </c>
      <c r="F6" s="76" t="s">
        <v>61</v>
      </c>
      <c r="G6" s="104"/>
      <c r="H6" s="101"/>
      <c r="I6" s="40"/>
      <c r="J6" s="108">
        <v>559</v>
      </c>
      <c r="K6" s="72">
        <v>59</v>
      </c>
    </row>
    <row r="7" spans="2:19" ht="33" customHeight="1">
      <c r="B7" s="63"/>
      <c r="C7" s="79" t="s">
        <v>67</v>
      </c>
      <c r="D7" s="95"/>
      <c r="E7" s="103"/>
      <c r="F7" s="76"/>
      <c r="G7" s="104"/>
      <c r="H7" s="101"/>
      <c r="I7" s="40"/>
      <c r="J7" s="108"/>
    </row>
    <row r="8" spans="2:19" ht="33" customHeight="1">
      <c r="B8" s="63"/>
      <c r="C8" s="83" t="s">
        <v>68</v>
      </c>
      <c r="D8" s="95" t="s">
        <v>69</v>
      </c>
      <c r="E8" s="103">
        <v>150</v>
      </c>
      <c r="F8" s="76" t="s">
        <v>61</v>
      </c>
      <c r="G8" s="104"/>
      <c r="H8" s="101"/>
      <c r="I8" s="40"/>
      <c r="J8" s="108">
        <v>558</v>
      </c>
      <c r="K8" s="72">
        <v>66</v>
      </c>
    </row>
    <row r="9" spans="2:19" ht="33" customHeight="1">
      <c r="B9" s="63"/>
      <c r="C9" s="83" t="s">
        <v>70</v>
      </c>
      <c r="D9" s="95" t="s">
        <v>71</v>
      </c>
      <c r="E9" s="103">
        <v>150</v>
      </c>
      <c r="F9" s="76" t="s">
        <v>61</v>
      </c>
      <c r="G9" s="104"/>
      <c r="H9" s="101"/>
      <c r="I9" s="40"/>
      <c r="J9" s="108">
        <v>548</v>
      </c>
      <c r="K9" s="72">
        <v>82</v>
      </c>
    </row>
    <row r="10" spans="2:19" ht="33" customHeight="1">
      <c r="B10" s="63"/>
      <c r="C10" s="79" t="s">
        <v>72</v>
      </c>
      <c r="D10" s="106" t="s">
        <v>73</v>
      </c>
      <c r="E10" s="103">
        <v>120</v>
      </c>
      <c r="F10" s="76" t="s">
        <v>61</v>
      </c>
      <c r="G10" s="104"/>
      <c r="H10" s="101"/>
      <c r="I10" s="40"/>
      <c r="J10" s="108">
        <v>59</v>
      </c>
      <c r="K10" s="72">
        <v>132</v>
      </c>
    </row>
    <row r="11" spans="2:19" ht="33" customHeight="1">
      <c r="B11" s="63"/>
      <c r="C11" s="79" t="s">
        <v>56</v>
      </c>
      <c r="D11" s="105" t="s">
        <v>86</v>
      </c>
      <c r="E11" s="101">
        <v>1</v>
      </c>
      <c r="F11" s="76" t="s">
        <v>57</v>
      </c>
      <c r="G11" s="104"/>
      <c r="H11" s="101"/>
      <c r="I11" s="40"/>
      <c r="J11" s="108"/>
    </row>
    <row r="12" spans="2:19" ht="33" customHeight="1">
      <c r="B12" s="63"/>
      <c r="C12" s="79" t="s">
        <v>74</v>
      </c>
      <c r="D12" s="95" t="s">
        <v>87</v>
      </c>
      <c r="E12" s="103">
        <v>4</v>
      </c>
      <c r="F12" s="76" t="s">
        <v>75</v>
      </c>
      <c r="G12" s="104"/>
      <c r="H12" s="101"/>
      <c r="I12" s="40"/>
      <c r="J12" s="108">
        <v>803</v>
      </c>
    </row>
    <row r="13" spans="2:19" ht="33" customHeight="1">
      <c r="B13" s="63"/>
      <c r="C13" s="79" t="s">
        <v>76</v>
      </c>
      <c r="D13" s="95" t="s">
        <v>88</v>
      </c>
      <c r="E13" s="103">
        <v>2</v>
      </c>
      <c r="F13" s="76" t="s">
        <v>75</v>
      </c>
      <c r="G13" s="104"/>
      <c r="H13" s="101"/>
      <c r="I13" s="40"/>
      <c r="J13" s="108">
        <v>802</v>
      </c>
    </row>
    <row r="14" spans="2:19" ht="33" customHeight="1">
      <c r="B14" s="63"/>
      <c r="C14" s="83"/>
      <c r="D14" s="77"/>
      <c r="E14" s="75"/>
      <c r="F14" s="76"/>
      <c r="G14" s="68"/>
      <c r="H14" s="75">
        <f>E14*G14</f>
        <v>0</v>
      </c>
      <c r="I14" s="40"/>
    </row>
    <row r="15" spans="2:19" ht="33" customHeight="1">
      <c r="B15" s="64"/>
      <c r="C15" s="83"/>
      <c r="D15" s="77"/>
      <c r="E15" s="90"/>
      <c r="F15" s="76"/>
      <c r="G15" s="68"/>
      <c r="H15" s="75">
        <f>E15*G15</f>
        <v>0</v>
      </c>
      <c r="I15" s="40"/>
    </row>
  </sheetData>
  <phoneticPr fontId="2"/>
  <printOptions horizontalCentered="1"/>
  <pageMargins left="0.6692913385826772" right="0.59055118110236227" top="0.94488188976377963" bottom="0.47244094488188981" header="0.74803149606299213" footer="0.39370078740157483"/>
  <pageSetup paperSize="9" scale="99" firstPageNumber="7" orientation="landscape" useFirstPageNumber="1" r:id="rId1"/>
  <headerFooter alignWithMargins="0">
    <oddHeader>&amp;L（修繕内訳書）</oddHeader>
    <oddFooter>&amp;L&amp;"ＭＳ 明朝,標準"&amp;12（NO.&amp;P）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表紙</vt:lpstr>
      <vt:lpstr>総括表</vt:lpstr>
      <vt:lpstr>内訳書</vt:lpstr>
      <vt:lpstr>B-1 内訳明細書</vt:lpstr>
      <vt:lpstr>B-２ 内訳明細書</vt:lpstr>
      <vt:lpstr>'B-1 内訳明細書'!Print_Area</vt:lpstr>
      <vt:lpstr>'B-２ 内訳明細書'!Print_Area</vt:lpstr>
      <vt:lpstr>総括表!Print_Area</vt:lpstr>
      <vt:lpstr>内訳書!Print_Area</vt:lpstr>
      <vt:lpstr>'B-1 内訳明細書'!Print_Titles</vt:lpstr>
      <vt:lpstr>'B-２ 内訳明細書'!Print_Titles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雅人</dc:creator>
  <cp:lastModifiedBy>亀田 友樹</cp:lastModifiedBy>
  <cp:lastPrinted>2024-05-25T04:38:09Z</cp:lastPrinted>
  <dcterms:created xsi:type="dcterms:W3CDTF">1999-09-13T06:26:59Z</dcterms:created>
  <dcterms:modified xsi:type="dcterms:W3CDTF">2024-05-25T04:38:10Z</dcterms:modified>
</cp:coreProperties>
</file>